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.2" sheetId="4" r:id="rId4"/>
    <sheet name="SO 102.1" sheetId="5" r:id="rId5"/>
    <sheet name="SO 102.2" sheetId="6" r:id="rId6"/>
    <sheet name="SO 103" sheetId="7" r:id="rId7"/>
    <sheet name="SO 301" sheetId="8" r:id="rId8"/>
  </sheets>
  <definedNames/>
  <calcPr/>
  <webPublishing/>
</workbook>
</file>

<file path=xl/sharedStrings.xml><?xml version="1.0" encoding="utf-8"?>
<sst xmlns="http://schemas.openxmlformats.org/spreadsheetml/2006/main" count="3304" uniqueCount="667">
  <si>
    <t>Firma: Správa a údržba silnic Jihomoravského kraje, příspěvková organizace kraje</t>
  </si>
  <si>
    <t>Rekapitulace ceny</t>
  </si>
  <si>
    <t>Stavba: VD08917 - III/4241 Týnec - průtah, obec</t>
  </si>
  <si>
    <t xml:space="preserve">Varianta: V21 -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</si>
  <si>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</si>
  <si>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</si>
  <si>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</si>
  <si>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</si>
  <si>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</si>
  <si>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</si>
  <si>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</si>
  <si>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</si>
  <si>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</si>
  <si>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</si>
  <si>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</si>
  <si>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VD08917</t>
  </si>
  <si>
    <t>III/4241 Týnec - průtah, obec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</si>
  <si>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</si>
  <si>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</si>
  <si>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</si>
  <si>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</si>
  <si>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</si>
  <si>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</si>
  <si>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</si>
  <si>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</si>
  <si>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</si>
  <si>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</si>
  <si>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</si>
  <si>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</si>
  <si>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</si>
  <si>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</si>
  <si>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</si>
  <si>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</si>
  <si>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</si>
  <si>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</si>
  <si>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</si>
  <si>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</si>
  <si>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</si>
  <si>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</si>
  <si>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</si>
  <si>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</si>
  <si>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</si>
  <si>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</si>
  <si>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</si>
  <si>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</si>
  <si>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</si>
  <si>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</si>
  <si>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</si>
  <si>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</si>
  <si>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</si>
  <si>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</si>
  <si>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</si>
  <si>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</si>
  <si>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</si>
  <si>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</si>
  <si>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</si>
  <si>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</si>
  <si>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</si>
  <si>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</si>
  <si>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</si>
  <si>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</si>
  <si>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</si>
  <si>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</si>
  <si>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</si>
  <si>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</si>
  <si>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</si>
  <si>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</si>
  <si>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</si>
  <si>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</si>
  <si>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</si>
  <si>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</si>
  <si>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</si>
  <si>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</si>
  <si>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</si>
  <si>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</si>
  <si>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</si>
  <si>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</si>
  <si>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</si>
  <si>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</si>
  <si>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</si>
  <si>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</si>
  <si>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</si>
  <si>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</si>
  <si>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</si>
  <si>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7</t>
  </si>
  <si>
    <t>00016</t>
  </si>
  <si>
    <t>Výpočet hluku ze stavební činnosti - popsáno v projektové dokumentaci a ve vyhlášce č. 272/2011</t>
  </si>
  <si>
    <t>8</t>
  </si>
  <si>
    <t>00018</t>
  </si>
  <si>
    <t>Návrh technologického postupu prací - popsáno v obchodních podmínkách</t>
  </si>
  <si>
    <t>SO 101.2</t>
  </si>
  <si>
    <t>Rekonstrukce MK</t>
  </si>
  <si>
    <t>014102</t>
  </si>
  <si>
    <t>POPLATKY ZA SKLÁDKU</t>
  </si>
  <si>
    <t>T</t>
  </si>
  <si>
    <t>zemina</t>
  </si>
  <si>
    <t>dle položky 17120 uložení... (7,85+18,855+43,35+40,5-4,275)*2=212,560 [A]</t>
  </si>
  <si>
    <t>zahrnuje veškeré poplatky provozovateli skládky související s uložením odpadu na skládce.</t>
  </si>
  <si>
    <t>kamenivo</t>
  </si>
  <si>
    <t>dle položky: 
17120 uložení... (3,5+0,86+29,05+25+19,7)*1,9=148,409 [A] 
11332.R odstranění... 5,89*1,9=11,191 [B] 
Celkem: A+B=159,600 [C]</t>
  </si>
  <si>
    <t>beton</t>
  </si>
  <si>
    <t>dle položky: 
11352.R odstranění... 28*0,205=5,740 [A] 
96687.R vybourání... 1*1,5*0,93=1,395 [B] 
Celkem: A+B=7,135 [C]</t>
  </si>
  <si>
    <t>železobeton</t>
  </si>
  <si>
    <t>dle položky 11336.R odstranění... 2,28*2,5=5,700 [A]</t>
  </si>
  <si>
    <t>asfalt</t>
  </si>
  <si>
    <t>dle položky 11313.R odstranění... 0,985*2,4=2,364 [A]</t>
  </si>
  <si>
    <t>Zemní práce</t>
  </si>
  <si>
    <t>11313</t>
  </si>
  <si>
    <t>ODSTRANĚNÍ KRYTU ZPEVNĚNÝCH PLOCH S ASFALTOVÝM POJIVEM</t>
  </si>
  <si>
    <t>M3</t>
  </si>
  <si>
    <t>odvozová vzdálenost v režii zhotovitele  
výměra dle Microstation</t>
  </si>
  <si>
    <t>asfalt v místě nového napojení DV tl.100mm 0,1*0,5*(6,5+3,6+3,5+3,6+2,5)=0,985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</si>
  <si>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</si>
  <si>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</si>
  <si>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</si>
  <si>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odkop kce tl.310mm 0,31*19=5,890 [A]</t>
  </si>
  <si>
    <t>11336</t>
  </si>
  <si>
    <t>ODSTRANĚNÍ PODKLADU ZPEVNĚNÝCH PLOCH ZE SILNIČNÍCH DÍLCŮ (PANELŮ)</t>
  </si>
  <si>
    <t>panel tl.120mm 0,12*19=2,280 [A]</t>
  </si>
  <si>
    <t>11352</t>
  </si>
  <si>
    <t>ODSTRANĚNÍ CHODNÍKOVÝCH A SILNIČNÍCH OBRUBNÍKŮ BETONOVÝCH</t>
  </si>
  <si>
    <t>M</t>
  </si>
  <si>
    <t>včetně betonové patky  
odvozová vzdálenost v režii zhotovitele  
výměra dle Microstation</t>
  </si>
  <si>
    <t>stávající obruba 28=28,000 [A]</t>
  </si>
  <si>
    <t>11372</t>
  </si>
  <si>
    <t>FRÉZOVÁNÍ ZPEVNĚNÝCH PLOCH ASFALTOVÝCH</t>
  </si>
  <si>
    <t>rozfrézování středu vozovky před rozhrnutím do krajů pro snížení nivelety   
výměra dle Microstation</t>
  </si>
  <si>
    <t>tl.150mm 0,15*(823,5-330,5)=73,950 [A]</t>
  </si>
  <si>
    <t>11</t>
  </si>
  <si>
    <t>R-mat bude dále využit viz pol.56364  
včetně odvozu na meziskládku; odvozová vzdálenost v režii zhotovitele  
výměra dle Microstation</t>
  </si>
  <si>
    <t>stávající asf. povrch tl.90mm v místě sanace krajů 0,09*(20,5+80,5+10+23,5+330,5)=41,850 [A]</t>
  </si>
  <si>
    <t>12</t>
  </si>
  <si>
    <t>12273</t>
  </si>
  <si>
    <t>ODKOPÁVKY A PROKOPÁVKY OBECNÉ TŘ. I</t>
  </si>
  <si>
    <t>odvozová vzdálenost na meziskládku v režii zhotovitele  
výměra dle Microstation</t>
  </si>
  <si>
    <t>část odkopu pro zpětný zásyp viz pol. 17411 4,275=4,275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</si>
  <si>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</si>
  <si>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</si>
  <si>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odkop pro zatravnění tl.100mm 0,1*(14,5+64)=7,850 [A] 
odkop štěrku ŠD tl.100mm 0,1*(4+19+12)=3,500 [B] 
napojení ŠD tl.100mm 0,1*8,6=0,860 [C] 
zemina zpětně -1*4,275=-4,275 [D] 
Celkem: A+B+C+D=7,935 [E]</t>
  </si>
  <si>
    <t>14</t>
  </si>
  <si>
    <t>13173</t>
  </si>
  <si>
    <t>HLOUBENÍ JAM ZAPAŽ I NEPAŽ TŘ. I</t>
  </si>
  <si>
    <t>hloubení pro nové DV 5*(1,5*1,5*1,5)=16,875 [A] 
zrušení DV 1*((1,5*1,5*1,5)-(1,5*0,93))=1,980 [B] 
Celkem: A+B=18,855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</si>
  <si>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</si>
  <si>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</si>
  <si>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13273</t>
  </si>
  <si>
    <t>HLOUBENÍ RÝH ŠÍŘ DO 2M PAŽ I NEPAŽ TŘ. I</t>
  </si>
  <si>
    <t>odkop na úroveň pláně po frézování v kci ŠD 0,35*(30+40+13)=29,050 [A] 
odkop na úroveň pláně po frézování v kci ŠD hrana chodníku 0,2*125=25,000 [B] 
rýha pro drenáž 0,15*(30+139+120)=43,350 [C] 
rýha v místě rozšíření vozovky 0,45*90=40,500 [D] 
rýha v místě napojení DV v kci ŠD 0,5*2*(6,5+3,6+3,5+3,6+2,5)=19,700 [E] 
Celkem: A+B+C+D+E=157,600 [F]</t>
  </si>
  <si>
    <t>16</t>
  </si>
  <si>
    <t>17120</t>
  </si>
  <si>
    <t>ULOŽENÍ SYPANINY DO NÁSYPŮ A NA SKLÁDKY BEZ ZHUTNĚNÍ</t>
  </si>
  <si>
    <t>dle položky: 
12273.R odkopávky... 7,85+3,5+0,86=12,210 [A] 
13173.R hloubení jam... 18,855=18,855 [B] 
13273.R hloubení rýh... 43,35+40,5+29,05+25+19,7=157,600 [C] 
17411 zásyp zeminou zpětně 4,275=4,275 [D] 
Celkem: A+B+C+D=192,940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</si>
  <si>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</si>
  <si>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</si>
  <si>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17411</t>
  </si>
  <si>
    <t>ZÁSYP JAM A RÝH ZEMINOU SE ZHUTNĚNÍM</t>
  </si>
  <si>
    <t>naložení a dovoz z meziskládky v režii zhotovitele  
výměra dle Microstation</t>
  </si>
  <si>
    <t>dosyp k obrubě zemina zpětně 0,025*(30+141)=4,275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</si>
  <si>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</si>
  <si>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</si>
  <si>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17481</t>
  </si>
  <si>
    <t>ZÁSYP JAM A RÝH Z NAKUPOVANÝCH MATERIÁLŮ</t>
  </si>
  <si>
    <t>výměra dle Microstation</t>
  </si>
  <si>
    <t>zásyp nových DV ŠD 0-32 5*((1,5*1,5*1,5)-(1,5*0,93))=9,900 [A] 
napojení ŠD tl.100mm 0,1*8,6=0,860 [B] 
zrušení DV ŠD 0-32 1*1,5*1,5*1,5=3,375 [C] 
napojení nových DV ŠD 0-32 (0,5*2*19,7)-(19,7*0,018)=19,345 [D] 
Celkem: A+B+C+D=33,480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</si>
  <si>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</si>
  <si>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</si>
  <si>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18110</t>
  </si>
  <si>
    <t>ÚPRAVA PLÁNĚ SE ZHUTNĚNÍM V HORNINĚ TŘ. I</t>
  </si>
  <si>
    <t>M2</t>
  </si>
  <si>
    <t>sanace krajů 357=357,000 [A]</t>
  </si>
  <si>
    <t>položka zahrnuje úpravu pláně včetně vyrovnání výškových rozdílů. Míru zhutnění určuje projekt.</t>
  </si>
  <si>
    <t>20</t>
  </si>
  <si>
    <t>18231</t>
  </si>
  <si>
    <t>ROZPROSTŘENÍ ORNICE V ROVINĚ V TL DO 0,10M</t>
  </si>
  <si>
    <t>včetně zajištění dovozu a dodání vhodné zeminy  
výměra dle Microstation</t>
  </si>
  <si>
    <t>nové zatravnění tl.100mm 14,5+64=78,500 [A]</t>
  </si>
  <si>
    <t>položka zahrnuje:  
nutné přemístění ornice z dočasných skládek vzdálených do 50m  
rozprostření ornice v předepsané tloušťce v rovině a ve svahu do 1:5</t>
  </si>
  <si>
    <t>21</t>
  </si>
  <si>
    <t>18241</t>
  </si>
  <si>
    <t>ZALOŽENÍ TRÁVNÍKU RUČNÍM VÝSEVEM</t>
  </si>
  <si>
    <t>nové zatravnění 14,5+64=78,500 [A]</t>
  </si>
  <si>
    <t>Zahrnuje dodání předepsané travní směsi, její výsev na ornici, zalévání, první pokosení, to vše bez ohledu na sklon terénu</t>
  </si>
  <si>
    <t>Základy</t>
  </si>
  <si>
    <t>22</t>
  </si>
  <si>
    <t>21197</t>
  </si>
  <si>
    <t>OPLÁŠTĚNÍ ODVODŇOVACÍCH ŽEBER Z GEOTEXTILIE</t>
  </si>
  <si>
    <t>separační geotextílie 300g/m2  
výměra dle Microstation</t>
  </si>
  <si>
    <t>opláštění drenáže 2*(30+139+120)=578,000 [A]</t>
  </si>
  <si>
    <t>položka zahrnuje dodávku předepsané geotextilie, mimostaveništní a vnitrostaveništní dopravu a její uložení včetně potřebných přesahů (nezapočítávají se do výměry)</t>
  </si>
  <si>
    <t>23</t>
  </si>
  <si>
    <t>21262</t>
  </si>
  <si>
    <t>TRATIVODY KOMPLET Z TRUB Z PLAST HMOT DN DO 100MM</t>
  </si>
  <si>
    <t>nová drenáž DN 100 PVC 30+139+120=289,000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</si>
  <si>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</si>
  <si>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</si>
  <si>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24</t>
  </si>
  <si>
    <t>56334</t>
  </si>
  <si>
    <t>VOZOVKOVÉ VRSTVY ZE ŠTĚRKODRTI TL. DO 200MM</t>
  </si>
  <si>
    <t>Využití z rozfrézování středu vozovky rozhrnutím dokrajů R-mat 40,6m3 (viz pol.567336.R); zbytek ŠD0-32 23,7m3.  
výměra dle Microstation</t>
  </si>
  <si>
    <t>nová kce pod obrubou ŠDa 0-32 tl.180mm1*(30+40+13)+19=102,000 [A] 
nová kce pod obrubou ŠDa 0-32 tl.180mm hrana chodníku 0,6*125=75,000 [B] 
nová kce ŠDa 0-32 tl.180mm v rozšíření vozovky 2*90=180,000 [C] 
Celkem: A+B+C=357,000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</si>
  <si>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</si>
  <si>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</si>
  <si>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56363</t>
  </si>
  <si>
    <t>VOZOVKOVÉ VRSTVY Z RECYKLOVANÉHO MATERIÁLU TL DO 150MM</t>
  </si>
  <si>
    <t>rozhrnutí po rozfrézování do krajů pro snížení nivelety o 90mm  
výměra dle Microstation</t>
  </si>
  <si>
    <t>823,5=823,500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</si>
  <si>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</si>
  <si>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26</t>
  </si>
  <si>
    <t>56364</t>
  </si>
  <si>
    <t>VOZOVKOVÉ VRSTVY Z RECYKLOVANÉHO MATERIÁLU TL DO 200MM</t>
  </si>
  <si>
    <t>včetně naložení a dovozu z meziskládky v režii zhotovitele; R-mat viz pol.11372  
výměra dle Microstation</t>
  </si>
  <si>
    <t>zpětné rozprostření a vyrovnání odfrézovaným materiálem 20,5+80,5+10+23,5=134,500 [A]</t>
  </si>
  <si>
    <t>27</t>
  </si>
  <si>
    <t>567544</t>
  </si>
  <si>
    <t>VRST PRO OBNOVU A OPR RECYK ZA STUD CEM A ASF EM TL DO 200MM</t>
  </si>
  <si>
    <t>recyklace za studena RS CA (na místě) celk. tl.160mm  
včetně rozfrézování, reprofilace vrstvy pro recyklaci za studena a odvozu s likvidací přebytečného materiálu.  
doplňkový materiál dle rozborů zhotovitele  
výměra dle Microstation</t>
  </si>
  <si>
    <t>obnova vozovky RS CA 160mm 20,5+330,6+772=1 123,100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</si>
  <si>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</si>
  <si>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28</t>
  </si>
  <si>
    <t>572214</t>
  </si>
  <si>
    <t>SPOJOVACÍ POSTŘIK Z MODIFIK EMULZE DO 0,5KG/M2</t>
  </si>
  <si>
    <t>obnova vozovky PS-E 0,3kg/m2 351,1+772=1 123,100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</si>
  <si>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</si>
  <si>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29</t>
  </si>
  <si>
    <t>572224</t>
  </si>
  <si>
    <t>SPOJOVACÍ POSTŘIK Z MODIFIK EMULZE DO 1,0KG/M2</t>
  </si>
  <si>
    <t>obnova vozovky PS-E 0,6kg/m2 351,1+772=1 123,100 [A]</t>
  </si>
  <si>
    <t>30</t>
  </si>
  <si>
    <t>574B34</t>
  </si>
  <si>
    <t>ASFALTOVÝ BETON PRO OBRUSNÉ VRSTVY MODIFIK ACO 11+ TL. 40MM</t>
  </si>
  <si>
    <t>obnova vozovky 351,1+772=1 123,100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</si>
  <si>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</si>
  <si>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</si>
  <si>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574C46</t>
  </si>
  <si>
    <t>ASFALTOVÝ BETON PRO LOŽNÍ VRSTVY ACL 16+ TL. 50MM</t>
  </si>
  <si>
    <t>32</t>
  </si>
  <si>
    <t>587201</t>
  </si>
  <si>
    <t>PŘEDLÁŽDĚNÍ KRYTU Z VELKÝCH KOSTEK</t>
  </si>
  <si>
    <t>napojení kostka 15x15 4=4,000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</si>
  <si>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</si>
  <si>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33</t>
  </si>
  <si>
    <t>587205</t>
  </si>
  <si>
    <t>PŘEDLÁŽDĚNÍ KRYTU Z BETONOVÝCH DLAŽDIC</t>
  </si>
  <si>
    <t>napojení dl. 50x50 3,7=3,700 [A]</t>
  </si>
  <si>
    <t>34</t>
  </si>
  <si>
    <t>58920</t>
  </si>
  <si>
    <t>VÝPLŇ SPAR MODIFIKOVANÝM ASFALTEM</t>
  </si>
  <si>
    <t>v místech napojení 27,5+7+5+6+10+5=60,500 [A] 
pracovní spára 32+136+8=176,000 [B] 
Celkem: A+B=236,500 [C]</t>
  </si>
  <si>
    <t>položka zahrnuje:  
- dodávku předepsaného materiálu  
- vyčištění a výplň spar tímto materiálem</t>
  </si>
  <si>
    <t>Potrubí</t>
  </si>
  <si>
    <t>35</t>
  </si>
  <si>
    <t>87433</t>
  </si>
  <si>
    <t>POTRUBÍ Z TRUB PLASTOVÝCH ODPADNÍCH DN DO 150MM</t>
  </si>
  <si>
    <t>PVC DN 150 sn8  
výměra dle Microstation</t>
  </si>
  <si>
    <t>napojení nových DV 19,7=19,700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</si>
  <si>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</si>
  <si>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36</t>
  </si>
  <si>
    <t>891833</t>
  </si>
  <si>
    <t>NAVRTÁVACÍ PASY DN DO 150MM</t>
  </si>
  <si>
    <t>KUS</t>
  </si>
  <si>
    <t>DN150</t>
  </si>
  <si>
    <t>napojení nových DV na stávající kanalizaci 5=5,000 [A]</t>
  </si>
  <si>
    <t>- Položka zahrnuje kompletní montáž dle technologického předpisu, dodávku armatury, veškerou mimostaveništní a vnitrostaveništní dopravu.</t>
  </si>
  <si>
    <t>37</t>
  </si>
  <si>
    <t>89712</t>
  </si>
  <si>
    <t>VPUSŤ KANALIZAČNÍ ULIČNÍ KOMPLETNÍ Z BETONOVÝCH DÍLCŮ</t>
  </si>
  <si>
    <t>nové DV 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</si>
  <si>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</si>
  <si>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38</t>
  </si>
  <si>
    <t>89921</t>
  </si>
  <si>
    <t>VÝŠKOVÁ ÚPRAVA POKLOPŮ</t>
  </si>
  <si>
    <t>úprava poklopů při stavbě - snížení pro recyklaci, zakrytí, finální umístění do nivelety, doplnění / náhrada poškozených vyrovnávacích prstýnků včetně podkladních vrstev vozovky.</t>
  </si>
  <si>
    <t>3=3,000 [A]</t>
  </si>
  <si>
    <t>- položka výškové úpravy zahrnuje všechny nutné práce a materiály pro zvýšení nebo snížení zařízení (včetně nutné úpravy stávajícího povrchu vozovky nebo chodníku).</t>
  </si>
  <si>
    <t>39</t>
  </si>
  <si>
    <t>89923</t>
  </si>
  <si>
    <t>VÝŠKOVÁ ÚPRAVA KRYCÍCH HRNCŮ</t>
  </si>
  <si>
    <t>1=1,000 [A]</t>
  </si>
  <si>
    <t>Ostatní konstrukce a práce</t>
  </si>
  <si>
    <t>40</t>
  </si>
  <si>
    <t>917224</t>
  </si>
  <si>
    <t>SILNIČNÍ A CHODNÍKOVÉ OBRUBY Z BETONOVÝCH OBRUBNÍKŮ ŠÍŘ 150MM</t>
  </si>
  <si>
    <t>bet. lože C 16/20  
výměra dle Microstation</t>
  </si>
  <si>
    <t>silniční obruba 30+89+32+6+12=169,000 [A] 
přechodová LV 1=1,000 [B] 
přechodová PV 1=1,000 [C] 
Celkem: A+B+C=171,000 [D]</t>
  </si>
  <si>
    <t>Položka zahrnuje:  
dodání a pokládku betonových obrubníků o rozměrech předepsaných zadávací dokumentací  
betonové lože i boční betonovou opěrku.</t>
  </si>
  <si>
    <t>41</t>
  </si>
  <si>
    <t>919112</t>
  </si>
  <si>
    <t>ŘEZÁNÍ ASFALTOVÉHO KRYTU VOZOVEK TL DO 100MM</t>
  </si>
  <si>
    <t>v místech napojení 27,5+7+5+6+10+5=60,500 [A] 
pracovní spára 32+136+8=176,000 [B] 
napojení nových DV 2*(6,5+3,6+3,5+3,6+2,5)=39,400 [C] 
Celkem: A+B+C=275,900 [D]</t>
  </si>
  <si>
    <t>položka zahrnuje řezání vozovkové vrstvy v předepsané tloušťce, včetně spotřeby vody</t>
  </si>
  <si>
    <t>42</t>
  </si>
  <si>
    <t>96687</t>
  </si>
  <si>
    <t>VYBOURÁNÍ ULIČNÍCH VPUSTÍ KOMPLETNÍCH</t>
  </si>
  <si>
    <t>včetně mříže a rámu  
zaslepení 1ks cca 0,35m3 betonem 
odvoz a likvidace v režii zhotovitele</t>
  </si>
  <si>
    <t>zrušení DV včetně zaslepení 1=1,000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</si>
  <si>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</si>
  <si>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102.1</t>
  </si>
  <si>
    <t>Chodník - uznatelné náklady</t>
  </si>
  <si>
    <t>dle položky 17120 uložení... (35,59+215,664+22,152+18+145,138-52,338)*2=768,412 [A]</t>
  </si>
  <si>
    <t>dle položky: 
17120 uložení... 0,795*1,9=1,511 [A] 
11332.R odstranění... 73,582*1,9=139,806 [B] 
Celkem: A+B=141,317 [C]</t>
  </si>
  <si>
    <t>dle položky: 
11315.R odstranění... 9,475*2,3=21,793 [A] 
11317.R odstranění... 0,7*2,3=1,610 [B] 
11318.R odstranění... 7,606*2,3=17,494 [C] 
11351.R odstranění... 10*0,04=0,400 [D] 
11352.R odstranění... 270,2*0,205=55,391 [E] 
96613.R bourání... 2,78*2,6=7,228 [F] 
96615.R bourání... 13,23*2,3=30,429 [G] 
96687.R vybourání... 5*1,5*0,93=6,975 [H] 
Celkem: A+B+C+D+E+F+G+H=141,320 [I]</t>
  </si>
  <si>
    <t>dle položky 11336.R odstranění... 0,156*2,5=0,390 [A]</t>
  </si>
  <si>
    <t>dle položky 11313.R odstranění... 15,69*2,4=37,656 [A]</t>
  </si>
  <si>
    <t>11120</t>
  </si>
  <si>
    <t>ODSTRANĚNÍ KŘOVIN</t>
  </si>
  <si>
    <t>odvoz a likvidace v režii zhotovitele</t>
  </si>
  <si>
    <t>křoviny v nové kci 10=10,000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</si>
  <si>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</si>
  <si>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</si>
  <si>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</si>
  <si>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v místě nové kce 2=2,000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</si>
  <si>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</si>
  <si>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napojení asfalt tl.100mm 0,1*1,1=0,110 [A] 
v místě nové kce asfalt tl.100mm 0,1*(16,8+3,7+4,8+16,6+5,5+8,2+43,8+8,9+40,4+1,3+1,6+4,2)=15,580 [B] 
Celkem: A+B=15,690 [C]</t>
  </si>
  <si>
    <t>11315</t>
  </si>
  <si>
    <t>ODSTRANĚNÍ KRYTU ZPEVNĚNÝCH PLOCH Z BETONU</t>
  </si>
  <si>
    <t>napojení bet. tl.100mm 0,1*(3,8+0,8+1,5+2+2,5+0,75+2)=1,335 [A] 
v místě nové kce beton tl.100mm 0,1*(6+6+6+42,6+2,7+3+3,6+3,5+8)=8,140 [B] 
Celkem: A+B=9,475 [C]</t>
  </si>
  <si>
    <t>11317</t>
  </si>
  <si>
    <t>ODSTRAN KRYTU ZPEVNĚNÝCH PLOCH Z DLAŽEB KOSTEK</t>
  </si>
  <si>
    <t>kostka v místě nové kce 7*0,1=0,700 [A] 
Celkem: A=0,700 [B]</t>
  </si>
  <si>
    <t>11318</t>
  </si>
  <si>
    <t>ODSTRANĚNÍ KRYTU ZPEVNĚNÝCH PLOCH Z DLAŽDIC</t>
  </si>
  <si>
    <t>zámk dl.60mm 0,06*(4,6+1,7+0,5+2,8+4,4+1,8+20)=2,148 [A] 
bet. dl.50x50 0,05*(11+4,7+4,7+5,4)=1,290 [B] 
zámk dl.80mm 0,08*(9+6+11,6+10)=2,928 [C] 
bet. dl.30x30 0,05*(2,3+7,5+9+6)=1,240 [D] 
Celkem: A+B+C+D=7,606 [E]</t>
  </si>
  <si>
    <t>odkop kce ŠD tl.40mm 0,4*(0,6+0,5+2,8)=1,560 [A] 
odkop kce ŠD tl.180mm 0,18*(4+1,7+4,4+1,8+20)=5,742 [B] 
odkop kce ŠD tl.290mm 0,29*(6+6+6+1,7+8,2+8,9+2+7+3+3,5+8)=17,487 [C] 
odkop kce ŠD tl.340mm 0,34*(11+4,7+4,7+5,4+7,5+6)=13,362 [D] 
odkop kce ŠD tl.140mm 0,14*(16,6+5,5+43,8+40,4+1,3+1,6+2,2+42,6+2,7)=21,938 [E] 
odkop kce ŠD tl.310mm 0,31*(9+6+11,6+10)=11,346 [F] 
odkop kce ŠD tl.190mm 0,19*(2,3+9)=2,147 [G] 
Celkem: A+B+C+D+E+F+G=73,582 [H]</t>
  </si>
  <si>
    <t>panel tl.120mm 1,3*0,12=0,156 [A]</t>
  </si>
  <si>
    <t>11351</t>
  </si>
  <si>
    <t>ODSTRANĚNÍ ZÁHONOVÝCH OBRUBNÍKŮ</t>
  </si>
  <si>
    <t>záh. obruba 10=10,000 [A]</t>
  </si>
  <si>
    <t>silniční 248,4=248,400 [A] 
ležatá 8+8,5+5,3=21,800 [B] 
Celkem: A+B=270,200 [C]</t>
  </si>
  <si>
    <t>napojení ŠD tl.100mm 0,1*(4,2+3,75)=0,795 [A] 
odkop pro zatravnění tl.100mm 0,1*(5,7+8,3+8,5+5+7,4+38+10,7+4+3+8+35,3+222)=35,590 [B] 
odkop pro novou kci tl.240mm 0,24*(14,9+1,5+22,5+5+14,5+9,7+10,2+8+74,1+20+21,5+5,5+19,7+166,5+505)=215,664 [C] 
odkop pro novou kci tl.390mm 0,39*(6+3,2+2+4,9+4+36,7)=22,152 [D] 
Celkem: A+B+C+D=274,201 [E]</t>
  </si>
  <si>
    <t>pro roznášecí desku 2*3*3*1=18,000 [A]</t>
  </si>
  <si>
    <t>rýha pro obrubu 0,1*(338+92+143+38+126,5+91,5+99)=92,800 [A] 
rýha pro obrubu 0,06*(90,5+93+125,3+3+138,5+90,5+331,5)=52,338 [B] 
Celkem: A+B=145,138 [C]</t>
  </si>
  <si>
    <t>dle položky: 
12273.R odkopávky... 274,201=274,201 [A] 
13173.R hloubení jam... 18=18,000 [B] 
13273.R hloubení rýh... 145,138=145,138 [C] 
17411 zásyp zeminou zpětně -1*52,338=-52,338 [D] 
Celkem: A+B+C+D=385,001 [E]</t>
  </si>
  <si>
    <t>dosyp k obrubě zemina zpětně 0,06*(90,5+93+125,3+3+138,5+90,5+331,5)=52,338 [A]</t>
  </si>
  <si>
    <t>pro roznášecí desku ŠD 0-32 2*3*3*1=18,000 [A] 
zásyp stávajících příkop ŠD 0-32 (0,1*(35+20))+(0,2*63)=18,100 [B] 
napojení ŠD tl.100mm 0,1*(4,2+3,75)=0,795 [C] 
dosyp k obrubě ŠD 0-32 0,01*(338+92+143+38+126,5+91,5+99)=9,280 [D] 
Celkem: A+B+C+D=46,175 [E]</t>
  </si>
  <si>
    <t>pro nové kce 1085,5+193,8+(0,2*879,3)+(0,4*921,7)=1 823,840 [A]</t>
  </si>
  <si>
    <t>212635</t>
  </si>
  <si>
    <t>TRATIVODY KOMPL Z TRUB Z PLAST HM DN DO 150MM, RÝHA TŘ I</t>
  </si>
  <si>
    <t>plastová trubka DN 150 37,6+83,2=120,800 [A]</t>
  </si>
  <si>
    <t>24512</t>
  </si>
  <si>
    <t>KRYCÍ DESKA STUDNY Z DÍLCŮ ZE ŽELEZOBETONU</t>
  </si>
  <si>
    <t>překrytí šachty roznášecí deskou st.0.170 2,5*2,5*0,2=1,250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</si>
  <si>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</si>
  <si>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27231</t>
  </si>
  <si>
    <t>ZÁKLADY Z PROSTÉHO BETONU</t>
  </si>
  <si>
    <t>základ opěrné zdi st. 0.800 12*0,15*0,3=0,540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</si>
  <si>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</si>
  <si>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</si>
  <si>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34823</t>
  </si>
  <si>
    <t>PLOTOVÉ ZÍDKY Z CIHEL PÁLENÝCH</t>
  </si>
  <si>
    <t>opěrná zídka u chodníku st. 0.800 12*0,15*0,08*5=0,720 [A]</t>
  </si>
  <si>
    <t>Položka zahrnuje veškerý materiál, výrobky a polotovary, včetně mimostaveništní a vnitrostaveništní dopravy (rovněž přesuny), včetně naložení a složení, případně s uložením.</t>
  </si>
  <si>
    <t>561431</t>
  </si>
  <si>
    <t>KAMENIVO ZPEVNĚNÉ CEMENTEM TŘ. I TL. DO 150MM</t>
  </si>
  <si>
    <t>nová kce vjezdu SC C8/10 tl.120mm 193,8=193,800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</si>
  <si>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</si>
  <si>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</si>
  <si>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</si>
  <si>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nová kce chodníku ŠDa 0-32 tl.150mm 1088=1 088,000 [A] 
nová kce vjezdu ŠDa 0-32 tl.150mm 193,8=193,800 [B] 
Celkem: A+B=1 281,800 [C]</t>
  </si>
  <si>
    <t>nová kce pod obrubou ŠDa 0-32 tl.180mm hrana chodníku 0,4*(338+92+143+38+126,5+91,5+99)=371,200 [A]</t>
  </si>
  <si>
    <t>obnova vozovky PS-E 0,3kg/m2 2*1,1=2,200 [A]</t>
  </si>
  <si>
    <t>5774BE</t>
  </si>
  <si>
    <t>VRSTVY PRO OBNOVU A OPRAVY Z ASF BETONU ACO 11+ MODIFIK</t>
  </si>
  <si>
    <t>napojení tl.100mm 0,1*1,1=0,110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</si>
  <si>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</si>
  <si>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58110</t>
  </si>
  <si>
    <t>CEMENTOBETONOVÝ KRYT JEDNOVRSTVÝ NEVYZTUŽENÝ</t>
  </si>
  <si>
    <t>napojení bet. tl.100mm 0,1*(3,8+0,8+1,5+2+2,5+0,75+2)=1,335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</si>
  <si>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</si>
  <si>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582611</t>
  </si>
  <si>
    <t>KRYTY Z BETON DLAŽDIC SE ZÁMKEM ŠEDÝCH TL 60MM DO LOŽE Z KAM</t>
  </si>
  <si>
    <t>nová kce chodníku 1067,4-25,6=1 041,800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</si>
  <si>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</si>
  <si>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bezfazetová dlažba 25,6=25,600 [A]</t>
  </si>
  <si>
    <t>582612</t>
  </si>
  <si>
    <t>KRYTY Z BETON DLAŽDIC SE ZÁMKEM ŠEDÝCH TL 80MM DO LOŽE Z KAM</t>
  </si>
  <si>
    <t>nová kce vjezdu 127,3-78,5=48,800 [A]</t>
  </si>
  <si>
    <t>bezfazetová 78,5=78,500 [A]</t>
  </si>
  <si>
    <t>582618</t>
  </si>
  <si>
    <t>KRYTY Z BETON DLAŽDIC SE ZÁMKEM ŠEDÝCH RELIÉF TL 80MM DO LOŽE Z KAM</t>
  </si>
  <si>
    <t>umělá vodící linie 4,7=4,700 [A]</t>
  </si>
  <si>
    <t>58261A</t>
  </si>
  <si>
    <t>KRYTY Z BETON DLAŽDIC SE ZÁMKEM BAREV RELIÉF TL 60MM DO LOŽE Z KAM</t>
  </si>
  <si>
    <t>nová kce chodníku červená slepecká 20,6=20,600 [A]</t>
  </si>
  <si>
    <t>58261B</t>
  </si>
  <si>
    <t>KRYTY Z BETON DLAŽDIC SE ZÁMKEM BAREV RELIÉF TL 80MM DO LOŽE Z KAM</t>
  </si>
  <si>
    <t>nová kce vjezdu červená slepecká 61,8=61,800 [A]</t>
  </si>
  <si>
    <t>587202</t>
  </si>
  <si>
    <t>PŘEDLÁŽDĚNÍ KRYTU Z DROBNÝCH KOSTEK</t>
  </si>
  <si>
    <t>napojení 2,2=2,200 [A]</t>
  </si>
  <si>
    <t>zamk. dl.60mm 0,75+0,75+2=3,500 [A] 
bet. dl. 30x30 0,7+2,5+0,55+1,7=5,450 [B] 
zamk. dl.80mm 3,4+2+5,7=11,100 [C] 
Celkem: A+B+C=20,050 [D]</t>
  </si>
  <si>
    <t>napojení 2,2+3,75=5,950 [A]</t>
  </si>
  <si>
    <t>43</t>
  </si>
  <si>
    <t>89911G</t>
  </si>
  <si>
    <t>LITINOVÝ POKLOP D400</t>
  </si>
  <si>
    <t>nové poklopy v kci 5=5,000 [A]</t>
  </si>
  <si>
    <t>Položka zahrnuje dodávku a osazení předepsané mříže včetně rámu</t>
  </si>
  <si>
    <t>44</t>
  </si>
  <si>
    <t>89913</t>
  </si>
  <si>
    <t>KRYCÍ HRNCE SAMOSTATNÉ</t>
  </si>
  <si>
    <t>do nové kce 5=5,000 [A]</t>
  </si>
  <si>
    <t>Položka zahrnuje dodávku a osazení předepsané hrnce mříže včetně rámu</t>
  </si>
  <si>
    <t>45</t>
  </si>
  <si>
    <t>stávající poklopy v nové kci 5=5,000 [A]</t>
  </si>
  <si>
    <t>46</t>
  </si>
  <si>
    <t>úprava v nové kce 5=5,000 [A]</t>
  </si>
  <si>
    <t>47</t>
  </si>
  <si>
    <t>9111A1</t>
  </si>
  <si>
    <t>ZÁBRADLÍ SILNIČNÍ S VODOR MADLY - DODÁVKA A MONTÁŽ</t>
  </si>
  <si>
    <t>nové zábradlí 4,5=4,500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</si>
  <si>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</si>
  <si>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</si>
  <si>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9111A3</t>
  </si>
  <si>
    <t>ZÁBRADLÍ SILNIČNÍ S VODOR MADLY - DEMONTÁŽ S PŘESUNEM</t>
  </si>
  <si>
    <t>4=4,000 [A]</t>
  </si>
  <si>
    <t>položka zahrnuje:  
- demontáž a odstranění zařízení  
- jeho odvoz na předepsané místo</t>
  </si>
  <si>
    <t>49</t>
  </si>
  <si>
    <t>914913</t>
  </si>
  <si>
    <t>SLOUPKY A STOJKY DZ Z OCEL TRUBEK ZABETON DEMONTÁŽ</t>
  </si>
  <si>
    <t>odvoz a likvidace v režii zhotovitele včetně řetězu</t>
  </si>
  <si>
    <t>sloupky u OÚ 11=11,000 [A]</t>
  </si>
  <si>
    <t>Položka zahrnuje odstranění, demontáž a odklizení materiálu s odvozem na předepsané místo</t>
  </si>
  <si>
    <t>50</t>
  </si>
  <si>
    <t>914923</t>
  </si>
  <si>
    <t>SLOUPKY A STOJKY DZ Z OCEL TRUBEK DO PATKY DEMONTÁŽ</t>
  </si>
  <si>
    <t>stávající sloupky 1=1,000 [A]</t>
  </si>
  <si>
    <t>51</t>
  </si>
  <si>
    <t>91710</t>
  </si>
  <si>
    <t>OBRUBY Z BETONOVÝCH PALISÁD</t>
  </si>
  <si>
    <t>rozměr 180 x 120; výška 800;600;400  
výměra dle Microstation</t>
  </si>
  <si>
    <t>v 800 13ks 13*0,8*0,18*0,12=0,225 [A] 
v 600 13ks 13*0,6*0,18*0,12=0,168 [B] 
v 400 13ks 13*0,4*0,18*0,12=0,112 [C] 
Celkem: A+B+C=0,505 [D]</t>
  </si>
  <si>
    <t>Položka zahrnuje:  
dodání a pokládku betonových palisád o rozměrech předepsaných zadávací dokumentací  
betonové lože i boční betonovou opěrku.</t>
  </si>
  <si>
    <t>52</t>
  </si>
  <si>
    <t>917223</t>
  </si>
  <si>
    <t>SILNIČNÍ A CHODNÍKOVÉ OBRUBY Z BETONOVÝCH OBRUBNÍKŮ ŠÍŘ 100MM</t>
  </si>
  <si>
    <t>chodníková 863,4=863,400 [A]</t>
  </si>
  <si>
    <t>53</t>
  </si>
  <si>
    <t>silniční 703,5=703,500 [A] 
nájezdová 153,2=153,200 [B] 
přechodová LV 32=32,000 [C] 
přechodová PV 33=33,000 [D] 
Celkem: A+B+C+D=921,700 [E]</t>
  </si>
  <si>
    <t>54</t>
  </si>
  <si>
    <t>pro napojení tl.100mm 2,2+3,75+30+14,5+123+32+1,7+2+5+5=219,150 [A]</t>
  </si>
  <si>
    <t>55</t>
  </si>
  <si>
    <t>919122</t>
  </si>
  <si>
    <t>ŘEZÁNÍ BETONOVÉHO KRYTU VOZOVEK TL DO 100MM</t>
  </si>
  <si>
    <t>pro napojení tl.100mm 7,8+1,6+3+4+5+2+4+4+4+4=39,400 [A]</t>
  </si>
  <si>
    <t>56</t>
  </si>
  <si>
    <t>93541</t>
  </si>
  <si>
    <t>ŽLABY Z DÍLCŮ Z POLYMERBETONU SVĚTLÉ ŠÍŘKY DO 100MM VČETNĚ MŘÍŽÍ</t>
  </si>
  <si>
    <t>litinové mříže  
výměra dle Microstation</t>
  </si>
  <si>
    <t>žlab 100/13/12,5 1,65+1,65+1,65+3,05+1,65+1,65=11,300 [A] 
žlab 100/13,5/6 1,65+1,5+1,65+1,65=6,450 [B] 
Celkem: A+B=17,750 [C]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</si>
  <si>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</si>
  <si>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57</t>
  </si>
  <si>
    <t>9372</t>
  </si>
  <si>
    <t>MOBILIÁŘ - KVĚTINOVÉ NÁDOBY Z BETONOVÝCH DÍLCŮ - demontáž s přesunem</t>
  </si>
  <si>
    <t>květináče u OÚ 4+2=6,000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</si>
  <si>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</si>
  <si>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58</t>
  </si>
  <si>
    <t>96613</t>
  </si>
  <si>
    <t>BOURÁNÍ KONSTRUKCÍ Z KAMENE NA MC</t>
  </si>
  <si>
    <t>odbourání kam. zídky (0,8*0,3*11)+(0,8*0,35*0,5)=2,780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</si>
  <si>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</si>
  <si>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59</t>
  </si>
  <si>
    <t>96615</t>
  </si>
  <si>
    <t>BOURÁNÍ KONSTRUKCÍ Z PROSTÉHO BETONU</t>
  </si>
  <si>
    <t>odbourání bet. zídky 0,8*0,35*(16,5+30,75)=13,230 [A]</t>
  </si>
  <si>
    <t>60</t>
  </si>
  <si>
    <t>96657</t>
  </si>
  <si>
    <t>ODSTRANĚNÍ ŽLABŮ Z DÍLCŮ (VČET ŠTĚRBINOVÝCH) ŠÍŘKY 500MM</t>
  </si>
  <si>
    <t>včetně mříží  
odvoz a likvidace v režii zhotovitele  
výměra dle Microstation</t>
  </si>
  <si>
    <t>demontáž žlabů v místě nové kce 6+4+8+5+9+24=56,000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</si>
  <si>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</si>
  <si>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61</t>
  </si>
  <si>
    <t>včetně mříže a rámu  
zaslepení cca 0,35m3 betonem  
odvozová vzdálenost v režii zhotovitele</t>
  </si>
  <si>
    <t>zrušení DV včetně zaslepení 5=5,000 [A]</t>
  </si>
  <si>
    <t>SO 102.2</t>
  </si>
  <si>
    <t>Chodník - neuznatelné náklady</t>
  </si>
  <si>
    <t>dle položky 17120 uložení... (7,87+36,456+4,836+7,776-7,776)*2=98,324 [A]</t>
  </si>
  <si>
    <t>dle položky: 
17120 uložení... (3,01+12,35)*1,9=29,184 [A] 
11332.R odstranění... 5,299*1,9=10,068 [B] 
Celkem: A+B=39,252 [C]</t>
  </si>
  <si>
    <t>dle položky: 
11315.R odstranění... 4,03*2,3=9,269 [A] 
11318.R odstranění... 0,762*2,3=1,753 [B] 
11329.R odstranění... 0,9*2,3=2,070 [C] 
11351.R odstranění... 4*0,04=0,160 [D] 
96613.R bourání... 0,42*2,6=1,092 [E] 
Celkem: A+B+C+D+E=14,344 [F]</t>
  </si>
  <si>
    <t>dle položky 11336.R odstranění... 0,36*2,5=0,900 [A]</t>
  </si>
  <si>
    <t>dle položky 11313.R odstranění... 1,2*2,4=2,880 [A]</t>
  </si>
  <si>
    <t>napojení asfalt tl.100mm 0,1*(8,1+3,9)=1,200 [A]</t>
  </si>
  <si>
    <t>napojení bet. tl.100mm 0,1*(11,8+3,5+8+7+5,3)=3,560 [A] 
odstranění bet. tl.100mm 0,1*4,7=0,470 [B] 
Celkem: A+B=4,030 [C]</t>
  </si>
  <si>
    <t>zámk. dl.60mm 0,06*8,7=0,522 [A] 
zámk. dl.80mm 0,08*3=0,240 [B] 
Celkem: A+B=0,762 [C]</t>
  </si>
  <si>
    <t>11329</t>
  </si>
  <si>
    <t>ODSTRANĚNÍ ZPEVNĚNÝCH PLOCH, PŘÍKOPŮ A RIGOLŮ Z LOMOVÉHO KAMENE</t>
  </si>
  <si>
    <t>v betonu  
odvozová vzdálenost v režii zhotovitele  
výměra dle Microstation</t>
  </si>
  <si>
    <t>lom. kamen tl.150mm 0,15*6=0,900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</si>
  <si>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</si>
  <si>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kce ŠD tl.240mm 0,24*6=1,440 [A] 
odkop kce ŠD tl.290mm 0,29*4,7=1,363 [B] 
odkop kce ŠD tl.180mm 0,18*8,7=1,566 [C] 
odkop kce ŠD tl.310mm 0,31*3=0,930 [D] 
Celkem: A+B+C+D=5,299 [E]</t>
  </si>
  <si>
    <t>napojení bet. panel tl.120mm 0,12*3=0,360 [A]</t>
  </si>
  <si>
    <t>záh. obruba 4=4,000 [A]</t>
  </si>
  <si>
    <t>napojení zatravnění tl.100mm 0,1*(2,3+2+0,5+1,5+1+2,6+9+1+57,6+1,2)=7,870 [A] 
napojení ŠD tl.100mm 0,1*(5,8+5,5+3,1+4,4+3,5+3,8+2,5+1,5)=3,010 [B] 
pro novou kci tl.240mm 0,24*(1,7+21,7+14,6+18,5+16,1+79,3)=36,456 [C] 
pro novou kci tl.390mm 0,39*(6+4,7+1,7)=4,836 [D] 
Celkem: A+B+C+D=52,172 [E]</t>
  </si>
  <si>
    <t>rýha v kci ŠD pro obrubu 0,1*123,5=12,350 [A] 
rýha v kci pro obrubu 0,06*129,6=7,776 [B] 
Celkem: A+B=20,126 [C]</t>
  </si>
  <si>
    <t>dle položky: 
12273.R odkopávky... 52,172=52,172 [A] 
13273.R hloubení rýh... 20,126=20,126 [B] 
17411 zásyp zeminou zpětně -1*7,776=-7,776 [C] 
Celkem: A+B+C=64,522 [D]</t>
  </si>
  <si>
    <t>dosyp k chod. obrubě zemina zpětně 0,06*129,6=7,776 [A]</t>
  </si>
  <si>
    <t>zásyp stávajících příkop ŠD 0-32 0,1*(43+25+17)=8,500 [A] 
napojení ŠD tl.100mm 0,1*(5,8+5,5+3,1+4,4+3,5+3,8+2,5+1,5)=3,010 [B] 
dosyp k sil.obrubě ŠD 0-32 0,01*123,5=1,235 [C] 
dosyp pal. schodu ŠD 0-32 0,08+0,04=0,120 [D] 
Celkem: A+B+C+D=12,865 [E]</t>
  </si>
  <si>
    <t>pro nové kce 170,7+15,5+(0,2*121,6)+(0,4*123,5)=259,920 [A]</t>
  </si>
  <si>
    <t>napojení zatravnění tl.100mm 2,3+2+0,5+1,5+1+2,6+9+1+57,6+1,2+4,4+367,7=450,800 [A]</t>
  </si>
  <si>
    <t>plastová trubka DN 150 47=47,000 [A]</t>
  </si>
  <si>
    <t>nová kce vjezdu SC C8/10 tl.120mm 26,2=26,200 [A]</t>
  </si>
  <si>
    <t>nová kce chodníku ŠDa 0-32 tl.150mm 157,5=157,500 [A] 
nová kce vjezdu ŠDa 0-32 tl.150mm 26,2=26,200 [B] 
Celkem: A+B=183,700 [C]</t>
  </si>
  <si>
    <t>nová kce pod obrubou ŠDa 0-32 tl.180mm hrana chodníku 0,4*123,5=49,400 [B]</t>
  </si>
  <si>
    <t>obnova vozovky PS-E 0,3kg/m2 2*(8,9+3,9)=25,600 [A]</t>
  </si>
  <si>
    <t>ruční pokládka  
výměra dle Microstation</t>
  </si>
  <si>
    <t>napojení tl.100mm 0,1*(8,9+3,9)=1,280 [A]</t>
  </si>
  <si>
    <t>napojení bet. tl.100mm 0,1*(11,8+3,5+8+7+5,3)=3,560 [A] 
napojení bet. panelů tl.120mm 0,12*3=0,360 [B] 
Celkem: A+B=3,920 [C]</t>
  </si>
  <si>
    <t>nová kce chodníku 157,5-1,4=156,100 [A]</t>
  </si>
  <si>
    <t>bezfazetová dlažba 1,4=1,400 [A]</t>
  </si>
  <si>
    <t>nová kce vjezdu 26,2-12,4=13,800 [A]</t>
  </si>
  <si>
    <t>bezfazetová dlažba 12,4=12,400 [A]</t>
  </si>
  <si>
    <t>nová kce vjezdu červená slepecká 9,2=9,200 [A]</t>
  </si>
  <si>
    <t>napojení 13=13,000 [A]</t>
  </si>
  <si>
    <t>napojení bet. dl.50x50 11,6+24+0,8=36,400 [A] 
zámk dl.80mm 4,2+1,4=5,600 [B] 
zámk dl.60mm 0,6=0,600 [C] 
Celkem: A+B+C=42,600 [D]</t>
  </si>
  <si>
    <t>pro napojení tl.100mm 5,3+4=9,300 [A]</t>
  </si>
  <si>
    <t>Přidružená stavební výroba</t>
  </si>
  <si>
    <t>711117</t>
  </si>
  <si>
    <t>IZOLACE BĚŽNÝCH KONSTRUKCÍ PROTI ZEMNÍ VLHKOSTI Z PE FÓLIÍ</t>
  </si>
  <si>
    <t>u budovy OÚ 32*0,5=16,000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</si>
  <si>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</si>
  <si>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šoupě 1=1,000 [A]</t>
  </si>
  <si>
    <t>nové zábradlí 1,1=1,100 [A]</t>
  </si>
  <si>
    <t>v 800 16ks 16*0,8*0,18*0,12=0,276 [A] 
v 600  9ks 9*0,6*0,18*0,12=0,117 [B] 
v 400  9ks 9*0,4*0,18*0,12=0,078 [C] 
Celkem: A+B+C=0,471 [D]</t>
  </si>
  <si>
    <t>chodníková obruba 129,6=129,600 [A]</t>
  </si>
  <si>
    <t>silniční obruba 96,5=96,500 [A] 
nájezdová 17=17,000 [B] 
přechodová LV 5=5,000 [C] 
přechodová PV 5=5,000 [D] 
Celkem: A+B+C+D=123,500 [E]</t>
  </si>
  <si>
    <t>pro odstranění bet. tl.100mm 4,75+3,5+4+4+5=21,250 [A]</t>
  </si>
  <si>
    <t>919143</t>
  </si>
  <si>
    <t>ŘEZÁNÍ ŽELEZOBETONOVÝCH KONSTRUKCÍ TL DO 150MM</t>
  </si>
  <si>
    <t>odřezání odstranění panelu tl.120mm 2,5=2,500 [A]</t>
  </si>
  <si>
    <t>položka zahrnuje řezání železobetonových konstrukcí v předepsané tloušťce, včetně spotřeby vody</t>
  </si>
  <si>
    <t>935212</t>
  </si>
  <si>
    <t>PŘÍKOPOVÉ ŽLABY Z BETON TVÁRNIC ŠÍŘ DO 600MM DO BETONU TL 100MM</t>
  </si>
  <si>
    <t>odvodňovací žlab š. 0,6m  uložen do bet. lože C 20/25 XF3 57,1=57,100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</si>
  <si>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</si>
  <si>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žlab 100/13/12,5 2,5=2,500 [A]</t>
  </si>
  <si>
    <t>odstranění kam. zídky 3*(0,8*0,35*0,5)=0,420 [A]</t>
  </si>
  <si>
    <t>SO 103</t>
  </si>
  <si>
    <t>Parkovací stání</t>
  </si>
  <si>
    <t>dle položky 17120 uložení... (70,395-4,4)*2=131,990 [A]</t>
  </si>
  <si>
    <t>dle položky: 
17120 uložení... 32,5*1,9=61,750 [A] 
11332.R odstranění... 11,6*1,9=22,040 [B] 
Celkem: A+B=83,790 [C]</t>
  </si>
  <si>
    <t>dle položky 11336.R odstranění... 0,9*2,5=2,250 [A]</t>
  </si>
  <si>
    <t>dle položky 11313.R odstranění... 5,08*2,4=12,192 [A]</t>
  </si>
  <si>
    <t>stávající asfalt tl.100mm 0,1*(40+7,3)=4,730 [A] 
přípojka žlabu tl.100mm 0,1*0,5*7=0,350 [B] 
Celkem: A+B=5,080 [C]</t>
  </si>
  <si>
    <t>odkop kce ŠD tl.290mm 0,29*40=11,600 [A]</t>
  </si>
  <si>
    <t>panel tl.120mm 0,12*7,5=0,900 [A]</t>
  </si>
  <si>
    <t>odkop pro novou kci tl.390mm 0,39*(76,7+26,8)=40,365 [A] 
odkop pod obrubou 0,25*83=20,750 [B] 
odkop pro zatravnění tl.100mm 0,1*92,8=9,280 [C] 
Celkem: A+B+C=70,395 [D]</t>
  </si>
  <si>
    <t>přípojka žlabu v kci ŠD 0,5*2*7=7,000 [A] 
rýha pro obrubu v kci ŠD 0,15*170=25,500 [B] 
Celkem: A+B=32,500 [C]</t>
  </si>
  <si>
    <t>dle položky: 
12273.R odkopávky... 70,395=70,395 [A] 
13273.R hloubení... 32,5=32,500 [B] 
17411 zásyp zeminou zpětně -1*4,4=-4,400 [C] 
Celkem: A+B+C=98,495 [D]</t>
  </si>
  <si>
    <t>dosyp k obrubě pod zatravnění zemina zpětně 0,05*88=4,400 [A]</t>
  </si>
  <si>
    <t>dosyp u obrub ŠD 0-32 0,03*83=2,490 [A] 
přípojka žlabu v kci ŠD 0-32 (0,5*2*7)-(7*0,01)=6,930 [B] 
napojení za obrubou ŠD tl.100mm 0,1*1=0,100 [C] 
Celkem: A+B+C=9,520 [D]</t>
  </si>
  <si>
    <t>pro novou kci 142,5+(170*0,15)=168,000 [A]</t>
  </si>
  <si>
    <t>zatravnění za obrubou tl.100mm 99,2=99,200 [A]</t>
  </si>
  <si>
    <t>zatravnění za obrubou 99,2=99,200 [A]</t>
  </si>
  <si>
    <t>56213</t>
  </si>
  <si>
    <t>VOZOVKOVÉ VRSTVY Z MATERIÁLŮ STABIL CEMENTEM TL DO 150MM</t>
  </si>
  <si>
    <t>nová kce park. stání SC C8/10 tl.120mm 142,5=142,500 [A]</t>
  </si>
  <si>
    <t>nová kce park. stání ŠDa 0-32 tl.150mm 142,5+(170*0,25)=185,000 [A]</t>
  </si>
  <si>
    <t>nová kce pod obrubou ŠDa 0-32 tl.180mm 0,4*170=68,000 [A]</t>
  </si>
  <si>
    <t>nová kce park. stání 142,5=142,500 [A]</t>
  </si>
  <si>
    <t>58910</t>
  </si>
  <si>
    <t>VÝPLŇ SPAR ASFALTEM</t>
  </si>
  <si>
    <t>napojení 28,1=28,100 [A] 
připojení žlabu tl.100mm 2*7=14,000 [B] 
Celkem: A+B=42,100 [C]</t>
  </si>
  <si>
    <t>PVC DN 110 sn8  
výměra dle Microstation</t>
  </si>
  <si>
    <t>přípojka žlabu DN110  7=7,000 [A]</t>
  </si>
  <si>
    <t>DN110</t>
  </si>
  <si>
    <t>napojení žlabu 1=1,000 [A]</t>
  </si>
  <si>
    <t>nájezdová obruba 170=170,000 [A]</t>
  </si>
  <si>
    <t>řezání tl.100mm 28,1=28,100 [A] 
řezání pro připojení žlabu tl.100mm 2*7=14,000 [B] 
Celkem: A+B=42,100 [C]</t>
  </si>
  <si>
    <t>vytrhání žlabu včetně mříže st.0.415 1,7=1,700 [A]</t>
  </si>
  <si>
    <t>SO 301</t>
  </si>
  <si>
    <t>Dešťová kanalizace</t>
  </si>
  <si>
    <t>dle položky 17120... 1489,242-241,17=1 248,072 [A]</t>
  </si>
  <si>
    <t>dle položky 11332.R... 110,633*1,9=210,203 [A]</t>
  </si>
  <si>
    <t>stávající nálet v místě nové kanalizace st.0.792-1.028 550=550,000 [A]</t>
  </si>
  <si>
    <t>11130</t>
  </si>
  <si>
    <t>SEJMUTÍ DRNU</t>
  </si>
  <si>
    <t>odvozová vzdálenost na meziskládku v režii zhotovitele  
zpětné využítí položka 18231</t>
  </si>
  <si>
    <t>v místě nové kanalizace tl.100mm st.0.792-1.028 207=207,000 [A]</t>
  </si>
  <si>
    <t>včetně vodorovné dopravy  a uložení na skládku</t>
  </si>
  <si>
    <t>v místě stávající kce tl.330mm ŠD stoka A 0,33*1,5*124,5=61,628 [A] 
v místě stávající kce tl.330mm ŠD stoka B 0,33*1,5*(65+13+15+6)=49,005 [B] 
Celkem: A+B=110,633 [C]</t>
  </si>
  <si>
    <t>odvoz a likvidace v režii zhotovitele  
výměra dle Microstation</t>
  </si>
  <si>
    <t>asfalt v místě vedení kanalizace tl.100mm 
stoka A 0,1*1,5*124,5=18,675 [A] 
stoka B 0,1*1,5*(65+13+15+6)=14,850 [B] 
Celkem: A+B=33,525 [C]</t>
  </si>
  <si>
    <t>11511</t>
  </si>
  <si>
    <t>ČERPÁNÍ VODY DO 500 L/MIN</t>
  </si>
  <si>
    <t>HOD</t>
  </si>
  <si>
    <t>u štětové stěny dle výkresu D.1.3.5 při zřízení výustního objektu stoky 6*24=144,000 [A]</t>
  </si>
  <si>
    <t>Položka čerpání vody na povrchu zahrnuje i potrubí, pohotovost záložní čerpací soupravy a zřízení čerpací jímky. Součástí položky je také následná demontáž a likvidace těchto zařízení</t>
  </si>
  <si>
    <t>odkop pro odláždění lom. kamenem tl.250mm  výustního objektu stoky B 0,25*15=3,750 [A]</t>
  </si>
  <si>
    <t>jámy pro spadiště stoka A (3,5+3,2)*2,4*2,4=38,592 [A] 
jáma pro základ odláždění výustního objektu stoky B 2*0,8*0,5=0,800 [B] 
jámy pro šachty na stokách A 6*(2,4*2,4*1,8)=62,208 [C] 
jámy pro šachty na stokách B vozovka 7*(2,4*2,4*2,2)=88,704 [D] 
jámy pro šachty na stokách B zemina 5*(2,4*2,4*1,9)=54,720 [E] 
odpočet v rámci výkopu rýhy v místě šachet -1*(58,3+55,44+34,2)=- 147,940 [F] 
Celkem: A+B+C+D+E+F=97,084 [G]</t>
  </si>
  <si>
    <t>část odkopu pro zpětný zásyp kanalizace mimo kci vozovky viz pol. 17411 241,17=241,170 [A]</t>
  </si>
  <si>
    <t>zemina mimo stávající kce stoka A 1,5*3,3*17,3=85,635 [A] 
zemina mimo stávající kce stoka B 1,5*1,65*(101+14,5+166)=696,713 [B] 
zemina pod stávající kcí stoka A 1,57*1,55*124,5=302,971 [C] 
zemina pod stávající kcí stoka B 1,57*1,95*(65+13+15+6)=303,089 [D] 
část odkopu pro zpětný zásyp kanalizace mimo kci vozovky viz pol. 17411 -1*241,17=- 241,170 [E] 
Celkem: A+B+C+D+E=1 147,238 [F]</t>
  </si>
  <si>
    <t>dle položky: 
12273.R odkopávky... 3,75=3,750 [A] 
13173.R hloubení... 97,084=97,084 [B] 
13273.R hloubení... 1147,238=1 147,238 [C] 
13273 hloubení... (meziskládka) 241,17=241,170 [D] 
Celkem: A+B+C+D=1 489,242 [E]</t>
  </si>
  <si>
    <t>včetně naložení a dovozu z meziskládky</t>
  </si>
  <si>
    <t>zpětný zásyp kanalizace mimo kci vozovky viz pol. 17411 140*1,5*0,95=199,500 [A] 
zásyp šachet zemina zpětně stoka B ((2,4*2,4)-1,13)*1,8*5=41,670 [B] 
Celkem: A+B=241,170 [C]</t>
  </si>
  <si>
    <t>hutněno po vrstvách  
zásyp do úrovně recyklace  
výměra dle Microstation</t>
  </si>
  <si>
    <t>zásyp kanalizace ŠD 0-32 stoka A (1,5*143,5*1,3)=279,825 [A] 
zásyp kanalizace ŠD 0-32 stoka B (1,5*(378,5-140)*1,45)=518,738 [B] 
zásyp šachet ŠD 0-32 stoka A ((2,4*2,4)-1,13)*1,95*8=72,228 [C] 
zásyp šachet ŠD 0-32 stoka B ((2,4*2,4)-1,13)*2,35*7=76,164 [D] 
Celkem: A+B+C+D=946,955 [E]</t>
  </si>
  <si>
    <t>17581</t>
  </si>
  <si>
    <t>OBSYP POTRUBÍ A OBJEKTŮ Z NAKUPOVANÝCH MATERIÁLŮ</t>
  </si>
  <si>
    <t>obsyp nového potrubí ŠD 0-4 stoka A (0,6*1,5*143,5)-(143,5*0,074)=118,531 [A] 
obsyp nového potrubí ŠD 0-4 stoka B (0,6*1,5*215,5)-(215,5*0,074)=178,003 [B] 
obsyp nového potrubí ŠD 0-4 stoka B (0,6*1,5*163)-(163*0,13)=125,510 [C] 
Celkem: A+B+C=422,044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</si>
  <si>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</si>
  <si>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pro odláždění lom. kamenem tl.250mm  výustního objektu stoky B 23,5=23,500 [A]</t>
  </si>
  <si>
    <t>včetně naložení a dovozu z meziskládky viz položka 11130  
výměra dle Microstation</t>
  </si>
  <si>
    <t>nové ohumusování pro zatravnění mimo nové kce tl.100mm st.0.792-1.028 207=207,000 [A]</t>
  </si>
  <si>
    <t>výměra dle zatravnění</t>
  </si>
  <si>
    <t>zatravnění mimo nové kce st.0.792-1.028 207=207,000 [A]</t>
  </si>
  <si>
    <t>23217A</t>
  </si>
  <si>
    <t>ŠTĚTOVÉ STĚNY BERANĚNÉ Z KOVOVÝCH DÍLCŮ DOČASNÉ (PLOCHA)</t>
  </si>
  <si>
    <t>štětovnice tř.2</t>
  </si>
  <si>
    <t>štětová stěna v 4m, dl 8m dle výkresu D.1.3.5 při zřízení výustního objektu stoky B 4*8=32,000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</si>
  <si>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</si>
  <si>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</si>
  <si>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</si>
  <si>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</si>
  <si>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272314</t>
  </si>
  <si>
    <t>ZÁKLADY Z PROSTÉHO BETONU DO C25/30</t>
  </si>
  <si>
    <t>základ odláždění bet. C25/30, XF3 2*0,8*0,5=0,800 [A]</t>
  </si>
  <si>
    <t>Vodorovné konstrukce</t>
  </si>
  <si>
    <t>45131A</t>
  </si>
  <si>
    <t>PODKLADNÍ A VÝPLŇOVÉ VRSTVY Z PROSTÉHO BETONU C20/25</t>
  </si>
  <si>
    <t>bet. lože C20/25 XF3 tl.100mm pro odláždění lom. kamenem 0,1*23,5=2,350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</si>
  <si>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</si>
  <si>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</si>
  <si>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</si>
  <si>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odláždění lom. kamenem tl.150mm na bet. lože tl.100mm viz pol. 45131A 0,15*23,5=3,525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</si>
  <si>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</si>
  <si>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87445</t>
  </si>
  <si>
    <t>POTRUBÍ Z TRUB PLASTOVÝCH ODPADNÍCH DN DO 300MM</t>
  </si>
  <si>
    <t>hladké PVC DN 300 SN8 včetně pískového lože tl.100mm  
včetně odboček ( lepených ) na potrubí a jejich vytažení pro napojení DV</t>
  </si>
  <si>
    <t>nová kanalizace stoka A DN 300 SN8 143,5-19,6=123,900 [A] 
nová kanalizace stoka B DN 300 SN8 215,5=215,500 [B] 
Celkem: A+B=339,400 [C]</t>
  </si>
  <si>
    <t>hladké PP MASTER celoplášťové DN 300 SN12 včetně pískového lože tl.100mm  
včetně odboček ( lepených ) na potrubí a jejich vytažení pro napojení DV</t>
  </si>
  <si>
    <t>nová kanalizace stoka A DN 300 SN12 19,6=19,600 [A]</t>
  </si>
  <si>
    <t>87446</t>
  </si>
  <si>
    <t>POTRUBÍ Z TRUB PLASTOVÝCH ODPADNÍCH DN DO 400MM</t>
  </si>
  <si>
    <t>hladké PVC DN 400 SN8 včetně pískového lože tl.100mm  
včetně odboček ( lepených ) na potrubí a jejich vytažení pro napojení DV</t>
  </si>
  <si>
    <t>nová kanalizace stoka B DN 400 SN8 163=163,000 [A]</t>
  </si>
  <si>
    <t>894145.1</t>
  </si>
  <si>
    <t>ŠACHTY KANALIZAČNÍ Z BETON DÍLCŮ NA POTRUBÍ DN DO 300MM</t>
  </si>
  <si>
    <t>vyhotovení dle PD výkres D.1.3.6  
viz samostatná příloha sestav šachet</t>
  </si>
  <si>
    <t>nové kontrolní šachty ve vedení nové kanalizace stoka A 4=4,000 [A] 
nové kontrolní šachty ve vedení nové kanalizace stoka B 7=7,000 [B] 
Celkem: A+B=11,000 [C]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</si>
  <si>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</si>
  <si>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894145.2</t>
  </si>
  <si>
    <t>nové kontrolní šachty ve vedení nové kanalizace stoka A s čedičovým dnem 2=2,000 [A]</t>
  </si>
  <si>
    <t>894146.1</t>
  </si>
  <si>
    <t>ŠACHTY KANALIZAČNÍ Z BETON DÍLCŮ NA POTRUBÍ DN DO 400MM</t>
  </si>
  <si>
    <t>nová kontrolní šachta ve vedení nové kanalizace stoka B s "žabí" klapkou 1=1,000 [A]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</si>
  <si>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</si>
  <si>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894146.2</t>
  </si>
  <si>
    <t>nové kontrolní šachty ve vedení nové kanalizace stoka B 4=4,000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</si>
  <si>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</si>
  <si>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896145</t>
  </si>
  <si>
    <t>SPADIŠTĚ KANALIZAČ Z BETON DÍLCŮ NA POTRUBÍ DN DO 300MM</t>
  </si>
  <si>
    <t>nová spadiště Š3a; Š3b 2=2,000 [A]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</si>
  <si>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</si>
  <si>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899651</t>
  </si>
  <si>
    <t>TLAKOVÉ ZKOUŠKY POTRUBÍ DN DO 300MM</t>
  </si>
  <si>
    <t>359=359,000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</si>
  <si>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</si>
  <si>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899661</t>
  </si>
  <si>
    <t>TLAKOVÉ ZKOUŠKY POTRUBÍ DN DO 400MM</t>
  </si>
  <si>
    <t>163=163,000 [A]</t>
  </si>
  <si>
    <t>89980</t>
  </si>
  <si>
    <t>TELEVIZNÍ PROHLÍDKA POTRUBÍ</t>
  </si>
  <si>
    <t>kamerové zkoušky nové kanalizace stoka A 123,9+19,6=143,500 [A] 
kamerové zkoušky nové kanalizace stoka B 215,5+163=378,500 [B] 
Celkem: A+B=522,000 [C]</t>
  </si>
  <si>
    <t>položka zahrnuje prohlídku potrubí televizní kamerou, záznam prohlídky na nosičích DVD a vyhotovení závěrečného písemného protokolu</t>
  </si>
  <si>
    <t>v místě vedení kanalizace tl.100mm 2*(124,5+65+13+15)=435,000 [A]</t>
  </si>
  <si>
    <t>96688</t>
  </si>
  <si>
    <t>VYBOURÁNÍ KANALIZAČ ŠACHET KOMPLETNÍCH</t>
  </si>
  <si>
    <t>včetně poklopu a rámu 
odvoz a likvidace v režii zhotovitele</t>
  </si>
  <si>
    <t>obnovení šachty při napojení stoky A st. 0.695 ul. Vývoz 1=1,000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</si>
</sst>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70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90</v>
      </c>
      <c s="40" t="s">
        <v>91</v>
      </c>
      <c s="41">
        <f>'SO 101.2'!I3</f>
      </c>
      <c s="41">
        <f>'SO 101.2'!O2</f>
      </c>
      <c s="41">
        <f>C12+D12</f>
      </c>
    </row>
    <row r="13" spans="1:5" ht="12.75" customHeight="1">
      <c r="A13" s="40" t="s">
        <v>296</v>
      </c>
      <c s="40" t="s">
        <v>297</v>
      </c>
      <c s="41">
        <f>'SO 102.1'!I3</f>
      </c>
      <c s="41">
        <f>'SO 102.1'!O2</f>
      </c>
      <c s="41">
        <f>C13+D13</f>
      </c>
    </row>
    <row r="14" spans="1:5" ht="12.75" customHeight="1">
      <c r="A14" s="40" t="s">
        <v>472</v>
      </c>
      <c s="40" t="s">
        <v>473</v>
      </c>
      <c s="41">
        <f>'SO 102.2'!I3</f>
      </c>
      <c s="41">
        <f>'SO 102.2'!O2</f>
      </c>
      <c s="41">
        <f>C14+D14</f>
      </c>
    </row>
    <row r="15" spans="1:5" ht="12.75" customHeight="1">
      <c r="A15" s="40" t="s">
        <v>534</v>
      </c>
      <c s="40" t="s">
        <v>535</v>
      </c>
      <c s="41">
        <f>'SO 103'!I3</f>
      </c>
      <c s="41">
        <f>'SO 103'!O2</f>
      </c>
      <c s="41">
        <f>C15+D15</f>
      </c>
    </row>
    <row r="16" spans="1:5" ht="12.75" customHeight="1">
      <c r="A16" s="40" t="s">
        <v>567</v>
      </c>
      <c s="40" t="s">
        <v>568</v>
      </c>
      <c s="41">
        <f>'SO 301'!I3</f>
      </c>
      <c s="41">
        <f>'SO 301'!O2</f>
      </c>
      <c s="41">
        <f>C16+D16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25.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26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63.75">
      <c r="A21" t="s">
        <v>57</v>
      </c>
      <c r="E21" s="36" t="s">
        <v>65</v>
      </c>
    </row>
    <row r="22" spans="1:16" ht="12.75">
      <c r="A22" s="24" t="s">
        <v>49</v>
      </c>
      <c s="29" t="s">
        <v>37</v>
      </c>
      <c s="29" t="s">
        <v>66</v>
      </c>
      <c s="24" t="s">
        <v>51</v>
      </c>
      <c s="30" t="s">
        <v>67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68</v>
      </c>
    </row>
    <row r="24" spans="1:5" ht="12.75">
      <c r="A24" s="37" t="s">
        <v>56</v>
      </c>
      <c r="E24" s="38" t="s">
        <v>51</v>
      </c>
    </row>
    <row r="25" spans="1:5" ht="63.75">
      <c r="A25" t="s">
        <v>57</v>
      </c>
      <c r="E25" s="36" t="s">
        <v>69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70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24" t="s">
        <v>49</v>
      </c>
      <c s="29" t="s">
        <v>33</v>
      </c>
      <c s="29" t="s">
        <v>71</v>
      </c>
      <c s="24" t="s">
        <v>72</v>
      </c>
      <c s="30" t="s">
        <v>73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74</v>
      </c>
      <c s="24" t="s">
        <v>72</v>
      </c>
      <c s="30" t="s">
        <v>75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76</v>
      </c>
      <c s="24" t="s">
        <v>72</v>
      </c>
      <c s="30" t="s">
        <v>77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78</v>
      </c>
      <c s="24" t="s">
        <v>72</v>
      </c>
      <c s="30" t="s">
        <v>79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80</v>
      </c>
      <c s="24" t="s">
        <v>72</v>
      </c>
      <c s="30" t="s">
        <v>81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12.75">
      <c r="A30" s="24" t="s">
        <v>49</v>
      </c>
      <c s="29" t="s">
        <v>41</v>
      </c>
      <c s="29" t="s">
        <v>82</v>
      </c>
      <c s="24" t="s">
        <v>72</v>
      </c>
      <c s="30" t="s">
        <v>83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25.5">
      <c r="A34" s="24" t="s">
        <v>49</v>
      </c>
      <c s="29" t="s">
        <v>84</v>
      </c>
      <c s="29" t="s">
        <v>85</v>
      </c>
      <c s="24" t="s">
        <v>72</v>
      </c>
      <c s="30" t="s">
        <v>86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12.75">
      <c r="A38" s="24" t="s">
        <v>49</v>
      </c>
      <c s="29" t="s">
        <v>87</v>
      </c>
      <c s="29" t="s">
        <v>88</v>
      </c>
      <c s="24" t="s">
        <v>72</v>
      </c>
      <c s="30" t="s">
        <v>89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0+O8+O29+O94+O103+O148+O169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90</v>
      </c>
      <c s="39">
        <f>0+I8+I29+I94+I103+I148+I169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90</v>
      </c>
      <c s="6"/>
      <c s="18" t="s">
        <v>91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49</v>
      </c>
      <c s="29" t="s">
        <v>33</v>
      </c>
      <c s="29" t="s">
        <v>92</v>
      </c>
      <c s="24" t="s">
        <v>33</v>
      </c>
      <c s="30" t="s">
        <v>93</v>
      </c>
      <c s="31" t="s">
        <v>94</v>
      </c>
      <c s="32">
        <v>212.56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95</v>
      </c>
    </row>
    <row r="11" spans="1:5" ht="12.75">
      <c r="A11" s="37" t="s">
        <v>56</v>
      </c>
      <c r="E11" s="38" t="s">
        <v>96</v>
      </c>
    </row>
    <row r="12" spans="1:5" ht="25.5">
      <c r="A12" t="s">
        <v>57</v>
      </c>
      <c r="E12" s="36" t="s">
        <v>97</v>
      </c>
    </row>
    <row r="13" spans="1:16" ht="12.75">
      <c r="A13" s="24" t="s">
        <v>49</v>
      </c>
      <c s="29" t="s">
        <v>27</v>
      </c>
      <c s="29" t="s">
        <v>92</v>
      </c>
      <c s="24" t="s">
        <v>27</v>
      </c>
      <c s="30" t="s">
        <v>93</v>
      </c>
      <c s="31" t="s">
        <v>94</v>
      </c>
      <c s="32">
        <v>159.6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98</v>
      </c>
    </row>
    <row r="15" spans="1:5" ht="51">
      <c r="A15" s="37" t="s">
        <v>56</v>
      </c>
      <c r="E15" s="38" t="s">
        <v>99</v>
      </c>
    </row>
    <row r="16" spans="1:5" ht="25.5">
      <c r="A16" t="s">
        <v>57</v>
      </c>
      <c r="E16" s="36" t="s">
        <v>97</v>
      </c>
    </row>
    <row r="17" spans="1:16" ht="12.75">
      <c r="A17" s="24" t="s">
        <v>49</v>
      </c>
      <c s="29" t="s">
        <v>26</v>
      </c>
      <c s="29" t="s">
        <v>92</v>
      </c>
      <c s="24" t="s">
        <v>26</v>
      </c>
      <c s="30" t="s">
        <v>93</v>
      </c>
      <c s="31" t="s">
        <v>94</v>
      </c>
      <c s="32">
        <v>7.135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100</v>
      </c>
    </row>
    <row r="19" spans="1:5" ht="51">
      <c r="A19" s="37" t="s">
        <v>56</v>
      </c>
      <c r="E19" s="38" t="s">
        <v>101</v>
      </c>
    </row>
    <row r="20" spans="1:5" ht="25.5">
      <c r="A20" t="s">
        <v>57</v>
      </c>
      <c r="E20" s="36" t="s">
        <v>97</v>
      </c>
    </row>
    <row r="21" spans="1:16" ht="12.75">
      <c r="A21" s="24" t="s">
        <v>49</v>
      </c>
      <c s="29" t="s">
        <v>37</v>
      </c>
      <c s="29" t="s">
        <v>92</v>
      </c>
      <c s="24" t="s">
        <v>37</v>
      </c>
      <c s="30" t="s">
        <v>93</v>
      </c>
      <c s="31" t="s">
        <v>94</v>
      </c>
      <c s="32">
        <v>5.7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102</v>
      </c>
    </row>
    <row r="23" spans="1:5" ht="12.75">
      <c r="A23" s="37" t="s">
        <v>56</v>
      </c>
      <c r="E23" s="38" t="s">
        <v>103</v>
      </c>
    </row>
    <row r="24" spans="1:5" ht="25.5">
      <c r="A24" t="s">
        <v>57</v>
      </c>
      <c r="E24" s="36" t="s">
        <v>97</v>
      </c>
    </row>
    <row r="25" spans="1:16" ht="12.75">
      <c r="A25" s="24" t="s">
        <v>49</v>
      </c>
      <c s="29" t="s">
        <v>39</v>
      </c>
      <c s="29" t="s">
        <v>92</v>
      </c>
      <c s="24" t="s">
        <v>39</v>
      </c>
      <c s="30" t="s">
        <v>93</v>
      </c>
      <c s="31" t="s">
        <v>94</v>
      </c>
      <c s="32">
        <v>2.364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104</v>
      </c>
    </row>
    <row r="27" spans="1:5" ht="12.75">
      <c r="A27" s="37" t="s">
        <v>56</v>
      </c>
      <c r="E27" s="38" t="s">
        <v>105</v>
      </c>
    </row>
    <row r="28" spans="1:5" ht="25.5">
      <c r="A28" t="s">
        <v>57</v>
      </c>
      <c r="E28" s="36" t="s">
        <v>97</v>
      </c>
    </row>
    <row r="29" spans="1:18" ht="12.75" customHeight="1">
      <c r="A29" s="6" t="s">
        <v>47</v>
      </c>
      <c s="6"/>
      <c s="43" t="s">
        <v>33</v>
      </c>
      <c s="6"/>
      <c s="27" t="s">
        <v>106</v>
      </c>
      <c s="6"/>
      <c s="6"/>
      <c s="6"/>
      <c s="44">
        <f>0+Q29</f>
      </c>
      <c r="O29">
        <f>0+R29</f>
      </c>
      <c r="Q29">
        <f>0+I30+I34+I38+I42+I46+I50+I54+I58+I62+I66+I70+I74+I78+I82+I86+I90</f>
      </c>
      <c>
        <f>0+O30+O34+O38+O42+O46+O50+O54+O58+O62+O66+O70+O74+O78+O82+O86+O90</f>
      </c>
    </row>
    <row r="30" spans="1:16" ht="12.75">
      <c r="A30" s="24" t="s">
        <v>49</v>
      </c>
      <c s="29" t="s">
        <v>41</v>
      </c>
      <c s="29" t="s">
        <v>107</v>
      </c>
      <c s="24" t="s">
        <v>72</v>
      </c>
      <c s="30" t="s">
        <v>108</v>
      </c>
      <c s="31" t="s">
        <v>109</v>
      </c>
      <c s="32">
        <v>0.985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110</v>
      </c>
    </row>
    <row r="32" spans="1:5" ht="25.5">
      <c r="A32" s="37" t="s">
        <v>56</v>
      </c>
      <c r="E32" s="38" t="s">
        <v>111</v>
      </c>
    </row>
    <row r="33" spans="1:5" ht="63.75">
      <c r="A33" t="s">
        <v>57</v>
      </c>
      <c r="E33" s="36" t="s">
        <v>112</v>
      </c>
    </row>
    <row r="34" spans="1:16" ht="25.5">
      <c r="A34" s="24" t="s">
        <v>49</v>
      </c>
      <c s="29" t="s">
        <v>84</v>
      </c>
      <c s="29" t="s">
        <v>113</v>
      </c>
      <c s="24" t="s">
        <v>72</v>
      </c>
      <c s="30" t="s">
        <v>114</v>
      </c>
      <c s="31" t="s">
        <v>109</v>
      </c>
      <c s="32">
        <v>5.89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110</v>
      </c>
    </row>
    <row r="36" spans="1:5" ht="12.75">
      <c r="A36" s="37" t="s">
        <v>56</v>
      </c>
      <c r="E36" s="38" t="s">
        <v>115</v>
      </c>
    </row>
    <row r="37" spans="1:5" ht="63.75">
      <c r="A37" t="s">
        <v>57</v>
      </c>
      <c r="E37" s="36" t="s">
        <v>112</v>
      </c>
    </row>
    <row r="38" spans="1:16" ht="25.5">
      <c r="A38" s="24" t="s">
        <v>49</v>
      </c>
      <c s="29" t="s">
        <v>87</v>
      </c>
      <c s="29" t="s">
        <v>116</v>
      </c>
      <c s="24" t="s">
        <v>72</v>
      </c>
      <c s="30" t="s">
        <v>117</v>
      </c>
      <c s="31" t="s">
        <v>109</v>
      </c>
      <c s="32">
        <v>2.28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110</v>
      </c>
    </row>
    <row r="40" spans="1:5" ht="12.75">
      <c r="A40" s="37" t="s">
        <v>56</v>
      </c>
      <c r="E40" s="38" t="s">
        <v>118</v>
      </c>
    </row>
    <row r="41" spans="1:5" ht="63.75">
      <c r="A41" t="s">
        <v>57</v>
      </c>
      <c r="E41" s="36" t="s">
        <v>112</v>
      </c>
    </row>
    <row r="42" spans="1:16" ht="12.75">
      <c r="A42" s="24" t="s">
        <v>49</v>
      </c>
      <c s="29" t="s">
        <v>44</v>
      </c>
      <c s="29" t="s">
        <v>119</v>
      </c>
      <c s="24" t="s">
        <v>72</v>
      </c>
      <c s="30" t="s">
        <v>120</v>
      </c>
      <c s="31" t="s">
        <v>121</v>
      </c>
      <c s="32">
        <v>28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38.25">
      <c r="A43" s="35" t="s">
        <v>54</v>
      </c>
      <c r="E43" s="36" t="s">
        <v>122</v>
      </c>
    </row>
    <row r="44" spans="1:5" ht="12.75">
      <c r="A44" s="37" t="s">
        <v>56</v>
      </c>
      <c r="E44" s="38" t="s">
        <v>123</v>
      </c>
    </row>
    <row r="45" spans="1:5" ht="63.75">
      <c r="A45" t="s">
        <v>57</v>
      </c>
      <c r="E45" s="36" t="s">
        <v>112</v>
      </c>
    </row>
    <row r="46" spans="1:16" ht="12.75">
      <c r="A46" s="24" t="s">
        <v>49</v>
      </c>
      <c s="29" t="s">
        <v>46</v>
      </c>
      <c s="29" t="s">
        <v>124</v>
      </c>
      <c s="24" t="s">
        <v>51</v>
      </c>
      <c s="30" t="s">
        <v>125</v>
      </c>
      <c s="31" t="s">
        <v>109</v>
      </c>
      <c s="32">
        <v>73.95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126</v>
      </c>
    </row>
    <row r="48" spans="1:5" ht="12.75">
      <c r="A48" s="37" t="s">
        <v>56</v>
      </c>
      <c r="E48" s="38" t="s">
        <v>127</v>
      </c>
    </row>
    <row r="49" spans="1:5" ht="63.75">
      <c r="A49" t="s">
        <v>57</v>
      </c>
      <c r="E49" s="36" t="s">
        <v>112</v>
      </c>
    </row>
    <row r="50" spans="1:16" ht="12.75">
      <c r="A50" s="24" t="s">
        <v>49</v>
      </c>
      <c s="29" t="s">
        <v>128</v>
      </c>
      <c s="29" t="s">
        <v>124</v>
      </c>
      <c s="24" t="s">
        <v>72</v>
      </c>
      <c s="30" t="s">
        <v>125</v>
      </c>
      <c s="31" t="s">
        <v>109</v>
      </c>
      <c s="32">
        <v>41.85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38.25">
      <c r="A51" s="35" t="s">
        <v>54</v>
      </c>
      <c r="E51" s="36" t="s">
        <v>129</v>
      </c>
    </row>
    <row r="52" spans="1:5" ht="25.5">
      <c r="A52" s="37" t="s">
        <v>56</v>
      </c>
      <c r="E52" s="38" t="s">
        <v>130</v>
      </c>
    </row>
    <row r="53" spans="1:5" ht="63.75">
      <c r="A53" t="s">
        <v>57</v>
      </c>
      <c r="E53" s="36" t="s">
        <v>112</v>
      </c>
    </row>
    <row r="54" spans="1:16" ht="12.75">
      <c r="A54" s="24" t="s">
        <v>49</v>
      </c>
      <c s="29" t="s">
        <v>131</v>
      </c>
      <c s="29" t="s">
        <v>132</v>
      </c>
      <c s="24" t="s">
        <v>51</v>
      </c>
      <c s="30" t="s">
        <v>133</v>
      </c>
      <c s="31" t="s">
        <v>109</v>
      </c>
      <c s="32">
        <v>4.275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25.5">
      <c r="A55" s="35" t="s">
        <v>54</v>
      </c>
      <c r="E55" s="36" t="s">
        <v>134</v>
      </c>
    </row>
    <row r="56" spans="1:5" ht="12.75">
      <c r="A56" s="37" t="s">
        <v>56</v>
      </c>
      <c r="E56" s="38" t="s">
        <v>135</v>
      </c>
    </row>
    <row r="57" spans="1:5" ht="369.75">
      <c r="A57" t="s">
        <v>57</v>
      </c>
      <c r="E57" s="36" t="s">
        <v>136</v>
      </c>
    </row>
    <row r="58" spans="1:16" ht="12.75">
      <c r="A58" s="24" t="s">
        <v>49</v>
      </c>
      <c s="29" t="s">
        <v>137</v>
      </c>
      <c s="29" t="s">
        <v>132</v>
      </c>
      <c s="24" t="s">
        <v>72</v>
      </c>
      <c s="30" t="s">
        <v>133</v>
      </c>
      <c s="31" t="s">
        <v>109</v>
      </c>
      <c s="32">
        <v>7.935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110</v>
      </c>
    </row>
    <row r="60" spans="1:5" ht="63.75">
      <c r="A60" s="37" t="s">
        <v>56</v>
      </c>
      <c r="E60" s="38" t="s">
        <v>138</v>
      </c>
    </row>
    <row r="61" spans="1:5" ht="369.75">
      <c r="A61" t="s">
        <v>57</v>
      </c>
      <c r="E61" s="36" t="s">
        <v>136</v>
      </c>
    </row>
    <row r="62" spans="1:16" ht="12.75">
      <c r="A62" s="24" t="s">
        <v>49</v>
      </c>
      <c s="29" t="s">
        <v>139</v>
      </c>
      <c s="29" t="s">
        <v>140</v>
      </c>
      <c s="24" t="s">
        <v>72</v>
      </c>
      <c s="30" t="s">
        <v>141</v>
      </c>
      <c s="31" t="s">
        <v>109</v>
      </c>
      <c s="32">
        <v>18.855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110</v>
      </c>
    </row>
    <row r="64" spans="1:5" ht="38.25">
      <c r="A64" s="37" t="s">
        <v>56</v>
      </c>
      <c r="E64" s="38" t="s">
        <v>142</v>
      </c>
    </row>
    <row r="65" spans="1:5" ht="318.75">
      <c r="A65" t="s">
        <v>57</v>
      </c>
      <c r="E65" s="36" t="s">
        <v>143</v>
      </c>
    </row>
    <row r="66" spans="1:16" ht="12.75">
      <c r="A66" s="24" t="s">
        <v>49</v>
      </c>
      <c s="29" t="s">
        <v>144</v>
      </c>
      <c s="29" t="s">
        <v>145</v>
      </c>
      <c s="24" t="s">
        <v>72</v>
      </c>
      <c s="30" t="s">
        <v>146</v>
      </c>
      <c s="31" t="s">
        <v>109</v>
      </c>
      <c s="32">
        <v>157.6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25.5">
      <c r="A67" s="35" t="s">
        <v>54</v>
      </c>
      <c r="E67" s="36" t="s">
        <v>110</v>
      </c>
    </row>
    <row r="68" spans="1:5" ht="76.5">
      <c r="A68" s="37" t="s">
        <v>56</v>
      </c>
      <c r="E68" s="38" t="s">
        <v>147</v>
      </c>
    </row>
    <row r="69" spans="1:5" ht="318.75">
      <c r="A69" t="s">
        <v>57</v>
      </c>
      <c r="E69" s="36" t="s">
        <v>143</v>
      </c>
    </row>
    <row r="70" spans="1:16" ht="12.75">
      <c r="A70" s="24" t="s">
        <v>49</v>
      </c>
      <c s="29" t="s">
        <v>148</v>
      </c>
      <c s="29" t="s">
        <v>149</v>
      </c>
      <c s="24" t="s">
        <v>51</v>
      </c>
      <c s="30" t="s">
        <v>150</v>
      </c>
      <c s="31" t="s">
        <v>109</v>
      </c>
      <c s="32">
        <v>192.94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51</v>
      </c>
    </row>
    <row r="72" spans="1:5" ht="76.5">
      <c r="A72" s="37" t="s">
        <v>56</v>
      </c>
      <c r="E72" s="38" t="s">
        <v>151</v>
      </c>
    </row>
    <row r="73" spans="1:5" ht="191.25">
      <c r="A73" t="s">
        <v>57</v>
      </c>
      <c r="E73" s="36" t="s">
        <v>152</v>
      </c>
    </row>
    <row r="74" spans="1:16" ht="12.75">
      <c r="A74" s="24" t="s">
        <v>49</v>
      </c>
      <c s="29" t="s">
        <v>153</v>
      </c>
      <c s="29" t="s">
        <v>154</v>
      </c>
      <c s="24" t="s">
        <v>51</v>
      </c>
      <c s="30" t="s">
        <v>155</v>
      </c>
      <c s="31" t="s">
        <v>109</v>
      </c>
      <c s="32">
        <v>4.275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156</v>
      </c>
    </row>
    <row r="76" spans="1:5" ht="12.75">
      <c r="A76" s="37" t="s">
        <v>56</v>
      </c>
      <c r="E76" s="38" t="s">
        <v>157</v>
      </c>
    </row>
    <row r="77" spans="1:5" ht="229.5">
      <c r="A77" t="s">
        <v>57</v>
      </c>
      <c r="E77" s="36" t="s">
        <v>158</v>
      </c>
    </row>
    <row r="78" spans="1:16" ht="12.75">
      <c r="A78" s="24" t="s">
        <v>49</v>
      </c>
      <c s="29" t="s">
        <v>159</v>
      </c>
      <c s="29" t="s">
        <v>160</v>
      </c>
      <c s="24" t="s">
        <v>51</v>
      </c>
      <c s="30" t="s">
        <v>161</v>
      </c>
      <c s="31" t="s">
        <v>109</v>
      </c>
      <c s="32">
        <v>33.48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162</v>
      </c>
    </row>
    <row r="80" spans="1:5" ht="63.75">
      <c r="A80" s="37" t="s">
        <v>56</v>
      </c>
      <c r="E80" s="38" t="s">
        <v>163</v>
      </c>
    </row>
    <row r="81" spans="1:5" ht="229.5">
      <c r="A81" t="s">
        <v>57</v>
      </c>
      <c r="E81" s="36" t="s">
        <v>164</v>
      </c>
    </row>
    <row r="82" spans="1:16" ht="12.75">
      <c r="A82" s="24" t="s">
        <v>49</v>
      </c>
      <c s="29" t="s">
        <v>165</v>
      </c>
      <c s="29" t="s">
        <v>166</v>
      </c>
      <c s="24" t="s">
        <v>51</v>
      </c>
      <c s="30" t="s">
        <v>167</v>
      </c>
      <c s="31" t="s">
        <v>168</v>
      </c>
      <c s="32">
        <v>357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162</v>
      </c>
    </row>
    <row r="84" spans="1:5" ht="12.75">
      <c r="A84" s="37" t="s">
        <v>56</v>
      </c>
      <c r="E84" s="38" t="s">
        <v>169</v>
      </c>
    </row>
    <row r="85" spans="1:5" ht="25.5">
      <c r="A85" t="s">
        <v>57</v>
      </c>
      <c r="E85" s="36" t="s">
        <v>170</v>
      </c>
    </row>
    <row r="86" spans="1:16" ht="12.75">
      <c r="A86" s="24" t="s">
        <v>49</v>
      </c>
      <c s="29" t="s">
        <v>171</v>
      </c>
      <c s="29" t="s">
        <v>172</v>
      </c>
      <c s="24" t="s">
        <v>51</v>
      </c>
      <c s="30" t="s">
        <v>173</v>
      </c>
      <c s="31" t="s">
        <v>168</v>
      </c>
      <c s="32">
        <v>78.5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25.5">
      <c r="A87" s="35" t="s">
        <v>54</v>
      </c>
      <c r="E87" s="36" t="s">
        <v>174</v>
      </c>
    </row>
    <row r="88" spans="1:5" ht="12.75">
      <c r="A88" s="37" t="s">
        <v>56</v>
      </c>
      <c r="E88" s="38" t="s">
        <v>175</v>
      </c>
    </row>
    <row r="89" spans="1:5" ht="38.25">
      <c r="A89" t="s">
        <v>57</v>
      </c>
      <c r="E89" s="36" t="s">
        <v>176</v>
      </c>
    </row>
    <row r="90" spans="1:16" ht="12.75">
      <c r="A90" s="24" t="s">
        <v>49</v>
      </c>
      <c s="29" t="s">
        <v>177</v>
      </c>
      <c s="29" t="s">
        <v>178</v>
      </c>
      <c s="24" t="s">
        <v>51</v>
      </c>
      <c s="30" t="s">
        <v>179</v>
      </c>
      <c s="31" t="s">
        <v>168</v>
      </c>
      <c s="32">
        <v>78.5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162</v>
      </c>
    </row>
    <row r="92" spans="1:5" ht="12.75">
      <c r="A92" s="37" t="s">
        <v>56</v>
      </c>
      <c r="E92" s="38" t="s">
        <v>180</v>
      </c>
    </row>
    <row r="93" spans="1:5" ht="25.5">
      <c r="A93" t="s">
        <v>57</v>
      </c>
      <c r="E93" s="36" t="s">
        <v>181</v>
      </c>
    </row>
    <row r="94" spans="1:18" ht="12.75" customHeight="1">
      <c r="A94" s="6" t="s">
        <v>47</v>
      </c>
      <c s="6"/>
      <c s="43" t="s">
        <v>27</v>
      </c>
      <c s="6"/>
      <c s="27" t="s">
        <v>182</v>
      </c>
      <c s="6"/>
      <c s="6"/>
      <c s="6"/>
      <c s="44">
        <f>0+Q94</f>
      </c>
      <c r="O94">
        <f>0+R94</f>
      </c>
      <c r="Q94">
        <f>0+I95+I99</f>
      </c>
      <c>
        <f>0+O95+O99</f>
      </c>
    </row>
    <row r="95" spans="1:16" ht="12.75">
      <c r="A95" s="24" t="s">
        <v>49</v>
      </c>
      <c s="29" t="s">
        <v>183</v>
      </c>
      <c s="29" t="s">
        <v>184</v>
      </c>
      <c s="24" t="s">
        <v>51</v>
      </c>
      <c s="30" t="s">
        <v>185</v>
      </c>
      <c s="31" t="s">
        <v>168</v>
      </c>
      <c s="32">
        <v>578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25.5">
      <c r="A96" s="35" t="s">
        <v>54</v>
      </c>
      <c r="E96" s="36" t="s">
        <v>186</v>
      </c>
    </row>
    <row r="97" spans="1:5" ht="12.75">
      <c r="A97" s="37" t="s">
        <v>56</v>
      </c>
      <c r="E97" s="38" t="s">
        <v>187</v>
      </c>
    </row>
    <row r="98" spans="1:5" ht="25.5">
      <c r="A98" t="s">
        <v>57</v>
      </c>
      <c r="E98" s="36" t="s">
        <v>188</v>
      </c>
    </row>
    <row r="99" spans="1:16" ht="12.75">
      <c r="A99" s="24" t="s">
        <v>49</v>
      </c>
      <c s="29" t="s">
        <v>189</v>
      </c>
      <c s="29" t="s">
        <v>190</v>
      </c>
      <c s="24" t="s">
        <v>51</v>
      </c>
      <c s="30" t="s">
        <v>191</v>
      </c>
      <c s="31" t="s">
        <v>121</v>
      </c>
      <c s="32">
        <v>289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162</v>
      </c>
    </row>
    <row r="101" spans="1:5" ht="12.75">
      <c r="A101" s="37" t="s">
        <v>56</v>
      </c>
      <c r="E101" s="38" t="s">
        <v>192</v>
      </c>
    </row>
    <row r="102" spans="1:5" ht="165.75">
      <c r="A102" t="s">
        <v>57</v>
      </c>
      <c r="E102" s="36" t="s">
        <v>193</v>
      </c>
    </row>
    <row r="103" spans="1:18" ht="12.75" customHeight="1">
      <c r="A103" s="6" t="s">
        <v>47</v>
      </c>
      <c s="6"/>
      <c s="43" t="s">
        <v>39</v>
      </c>
      <c s="6"/>
      <c s="27" t="s">
        <v>194</v>
      </c>
      <c s="6"/>
      <c s="6"/>
      <c s="6"/>
      <c s="44">
        <f>0+Q103</f>
      </c>
      <c r="O103">
        <f>0+R103</f>
      </c>
      <c r="Q103">
        <f>0+I104+I108+I112+I116+I120+I124+I128+I132+I136+I140+I144</f>
      </c>
      <c>
        <f>0+O104+O108+O112+O116+O120+O124+O128+O132+O136+O140+O144</f>
      </c>
    </row>
    <row r="104" spans="1:16" ht="12.75">
      <c r="A104" s="24" t="s">
        <v>49</v>
      </c>
      <c s="29" t="s">
        <v>195</v>
      </c>
      <c s="29" t="s">
        <v>196</v>
      </c>
      <c s="24" t="s">
        <v>51</v>
      </c>
      <c s="30" t="s">
        <v>197</v>
      </c>
      <c s="31" t="s">
        <v>168</v>
      </c>
      <c s="32">
        <v>357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38.25">
      <c r="A105" s="35" t="s">
        <v>54</v>
      </c>
      <c r="E105" s="36" t="s">
        <v>198</v>
      </c>
    </row>
    <row r="106" spans="1:5" ht="51">
      <c r="A106" s="37" t="s">
        <v>56</v>
      </c>
      <c r="E106" s="38" t="s">
        <v>199</v>
      </c>
    </row>
    <row r="107" spans="1:5" ht="51">
      <c r="A107" t="s">
        <v>57</v>
      </c>
      <c r="E107" s="36" t="s">
        <v>200</v>
      </c>
    </row>
    <row r="108" spans="1:16" ht="12.75">
      <c r="A108" s="24" t="s">
        <v>49</v>
      </c>
      <c s="29" t="s">
        <v>201</v>
      </c>
      <c s="29" t="s">
        <v>202</v>
      </c>
      <c s="24" t="s">
        <v>51</v>
      </c>
      <c s="30" t="s">
        <v>203</v>
      </c>
      <c s="31" t="s">
        <v>168</v>
      </c>
      <c s="32">
        <v>823.5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25.5">
      <c r="A109" s="35" t="s">
        <v>54</v>
      </c>
      <c r="E109" s="36" t="s">
        <v>204</v>
      </c>
    </row>
    <row r="110" spans="1:5" ht="12.75">
      <c r="A110" s="37" t="s">
        <v>56</v>
      </c>
      <c r="E110" s="38" t="s">
        <v>205</v>
      </c>
    </row>
    <row r="111" spans="1:5" ht="102">
      <c r="A111" t="s">
        <v>57</v>
      </c>
      <c r="E111" s="36" t="s">
        <v>206</v>
      </c>
    </row>
    <row r="112" spans="1:16" ht="12.75">
      <c r="A112" s="24" t="s">
        <v>49</v>
      </c>
      <c s="29" t="s">
        <v>207</v>
      </c>
      <c s="29" t="s">
        <v>208</v>
      </c>
      <c s="24" t="s">
        <v>51</v>
      </c>
      <c s="30" t="s">
        <v>209</v>
      </c>
      <c s="31" t="s">
        <v>168</v>
      </c>
      <c s="32">
        <v>134.5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210</v>
      </c>
    </row>
    <row r="114" spans="1:5" ht="25.5">
      <c r="A114" s="37" t="s">
        <v>56</v>
      </c>
      <c r="E114" s="38" t="s">
        <v>211</v>
      </c>
    </row>
    <row r="115" spans="1:5" ht="102">
      <c r="A115" t="s">
        <v>57</v>
      </c>
      <c r="E115" s="36" t="s">
        <v>206</v>
      </c>
    </row>
    <row r="116" spans="1:16" ht="12.75">
      <c r="A116" s="24" t="s">
        <v>49</v>
      </c>
      <c s="29" t="s">
        <v>212</v>
      </c>
      <c s="29" t="s">
        <v>213</v>
      </c>
      <c s="24" t="s">
        <v>51</v>
      </c>
      <c s="30" t="s">
        <v>214</v>
      </c>
      <c s="31" t="s">
        <v>168</v>
      </c>
      <c s="32">
        <v>1123.1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63.75">
      <c r="A117" s="35" t="s">
        <v>54</v>
      </c>
      <c r="E117" s="36" t="s">
        <v>215</v>
      </c>
    </row>
    <row r="118" spans="1:5" ht="12.75">
      <c r="A118" s="37" t="s">
        <v>56</v>
      </c>
      <c r="E118" s="38" t="s">
        <v>216</v>
      </c>
    </row>
    <row r="119" spans="1:5" ht="76.5">
      <c r="A119" t="s">
        <v>57</v>
      </c>
      <c r="E119" s="36" t="s">
        <v>217</v>
      </c>
    </row>
    <row r="120" spans="1:16" ht="12.75">
      <c r="A120" s="24" t="s">
        <v>49</v>
      </c>
      <c s="29" t="s">
        <v>218</v>
      </c>
      <c s="29" t="s">
        <v>219</v>
      </c>
      <c s="24" t="s">
        <v>51</v>
      </c>
      <c s="30" t="s">
        <v>220</v>
      </c>
      <c s="31" t="s">
        <v>168</v>
      </c>
      <c s="32">
        <v>1123.1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162</v>
      </c>
    </row>
    <row r="122" spans="1:5" ht="12.75">
      <c r="A122" s="37" t="s">
        <v>56</v>
      </c>
      <c r="E122" s="38" t="s">
        <v>221</v>
      </c>
    </row>
    <row r="123" spans="1:5" ht="51">
      <c r="A123" t="s">
        <v>57</v>
      </c>
      <c r="E123" s="36" t="s">
        <v>222</v>
      </c>
    </row>
    <row r="124" spans="1:16" ht="12.75">
      <c r="A124" s="24" t="s">
        <v>49</v>
      </c>
      <c s="29" t="s">
        <v>223</v>
      </c>
      <c s="29" t="s">
        <v>224</v>
      </c>
      <c s="24" t="s">
        <v>51</v>
      </c>
      <c s="30" t="s">
        <v>225</v>
      </c>
      <c s="31" t="s">
        <v>168</v>
      </c>
      <c s="32">
        <v>1123.1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162</v>
      </c>
    </row>
    <row r="126" spans="1:5" ht="12.75">
      <c r="A126" s="37" t="s">
        <v>56</v>
      </c>
      <c r="E126" s="38" t="s">
        <v>226</v>
      </c>
    </row>
    <row r="127" spans="1:5" ht="51">
      <c r="A127" t="s">
        <v>57</v>
      </c>
      <c r="E127" s="36" t="s">
        <v>222</v>
      </c>
    </row>
    <row r="128" spans="1:16" ht="12.75">
      <c r="A128" s="24" t="s">
        <v>49</v>
      </c>
      <c s="29" t="s">
        <v>227</v>
      </c>
      <c s="29" t="s">
        <v>228</v>
      </c>
      <c s="24" t="s">
        <v>51</v>
      </c>
      <c s="30" t="s">
        <v>229</v>
      </c>
      <c s="31" t="s">
        <v>168</v>
      </c>
      <c s="32">
        <v>1123.1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162</v>
      </c>
    </row>
    <row r="130" spans="1:5" ht="12.75">
      <c r="A130" s="37" t="s">
        <v>56</v>
      </c>
      <c r="E130" s="38" t="s">
        <v>230</v>
      </c>
    </row>
    <row r="131" spans="1:5" ht="140.25">
      <c r="A131" t="s">
        <v>57</v>
      </c>
      <c r="E131" s="36" t="s">
        <v>231</v>
      </c>
    </row>
    <row r="132" spans="1:16" ht="12.75">
      <c r="A132" s="24" t="s">
        <v>49</v>
      </c>
      <c s="29" t="s">
        <v>232</v>
      </c>
      <c s="29" t="s">
        <v>233</v>
      </c>
      <c s="24" t="s">
        <v>51</v>
      </c>
      <c s="30" t="s">
        <v>234</v>
      </c>
      <c s="31" t="s">
        <v>168</v>
      </c>
      <c s="32">
        <v>1123.1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12.75">
      <c r="A133" s="35" t="s">
        <v>54</v>
      </c>
      <c r="E133" s="36" t="s">
        <v>162</v>
      </c>
    </row>
    <row r="134" spans="1:5" ht="12.75">
      <c r="A134" s="37" t="s">
        <v>56</v>
      </c>
      <c r="E134" s="38" t="s">
        <v>230</v>
      </c>
    </row>
    <row r="135" spans="1:5" ht="140.25">
      <c r="A135" t="s">
        <v>57</v>
      </c>
      <c r="E135" s="36" t="s">
        <v>231</v>
      </c>
    </row>
    <row r="136" spans="1:16" ht="12.75">
      <c r="A136" s="24" t="s">
        <v>49</v>
      </c>
      <c s="29" t="s">
        <v>235</v>
      </c>
      <c s="29" t="s">
        <v>236</v>
      </c>
      <c s="24" t="s">
        <v>51</v>
      </c>
      <c s="30" t="s">
        <v>237</v>
      </c>
      <c s="31" t="s">
        <v>168</v>
      </c>
      <c s="32">
        <v>4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162</v>
      </c>
    </row>
    <row r="138" spans="1:5" ht="12.75">
      <c r="A138" s="37" t="s">
        <v>56</v>
      </c>
      <c r="E138" s="38" t="s">
        <v>238</v>
      </c>
    </row>
    <row r="139" spans="1:5" ht="89.25">
      <c r="A139" t="s">
        <v>57</v>
      </c>
      <c r="E139" s="36" t="s">
        <v>239</v>
      </c>
    </row>
    <row r="140" spans="1:16" ht="12.75">
      <c r="A140" s="24" t="s">
        <v>49</v>
      </c>
      <c s="29" t="s">
        <v>240</v>
      </c>
      <c s="29" t="s">
        <v>241</v>
      </c>
      <c s="24" t="s">
        <v>51</v>
      </c>
      <c s="30" t="s">
        <v>242</v>
      </c>
      <c s="31" t="s">
        <v>168</v>
      </c>
      <c s="32">
        <v>3.7</v>
      </c>
      <c s="33">
        <v>0</v>
      </c>
      <c s="34">
        <f>ROUND(ROUND(H140,2)*ROUND(G140,3),2)</f>
      </c>
      <c r="O140">
        <f>(I140*21)/100</f>
      </c>
      <c t="s">
        <v>27</v>
      </c>
    </row>
    <row r="141" spans="1:5" ht="12.75">
      <c r="A141" s="35" t="s">
        <v>54</v>
      </c>
      <c r="E141" s="36" t="s">
        <v>162</v>
      </c>
    </row>
    <row r="142" spans="1:5" ht="12.75">
      <c r="A142" s="37" t="s">
        <v>56</v>
      </c>
      <c r="E142" s="38" t="s">
        <v>243</v>
      </c>
    </row>
    <row r="143" spans="1:5" ht="89.25">
      <c r="A143" t="s">
        <v>57</v>
      </c>
      <c r="E143" s="36" t="s">
        <v>239</v>
      </c>
    </row>
    <row r="144" spans="1:16" ht="12.75">
      <c r="A144" s="24" t="s">
        <v>49</v>
      </c>
      <c s="29" t="s">
        <v>244</v>
      </c>
      <c s="29" t="s">
        <v>245</v>
      </c>
      <c s="24" t="s">
        <v>51</v>
      </c>
      <c s="30" t="s">
        <v>246</v>
      </c>
      <c s="31" t="s">
        <v>121</v>
      </c>
      <c s="32">
        <v>236.5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162</v>
      </c>
    </row>
    <row r="146" spans="1:5" ht="38.25">
      <c r="A146" s="37" t="s">
        <v>56</v>
      </c>
      <c r="E146" s="38" t="s">
        <v>247</v>
      </c>
    </row>
    <row r="147" spans="1:5" ht="38.25">
      <c r="A147" t="s">
        <v>57</v>
      </c>
      <c r="E147" s="36" t="s">
        <v>248</v>
      </c>
    </row>
    <row r="148" spans="1:18" ht="12.75" customHeight="1">
      <c r="A148" s="6" t="s">
        <v>47</v>
      </c>
      <c s="6"/>
      <c s="43" t="s">
        <v>87</v>
      </c>
      <c s="6"/>
      <c s="27" t="s">
        <v>249</v>
      </c>
      <c s="6"/>
      <c s="6"/>
      <c s="6"/>
      <c s="44">
        <f>0+Q148</f>
      </c>
      <c r="O148">
        <f>0+R148</f>
      </c>
      <c r="Q148">
        <f>0+I149+I153+I157+I161+I165</f>
      </c>
      <c>
        <f>0+O149+O153+O157+O161+O165</f>
      </c>
    </row>
    <row r="149" spans="1:16" ht="12.75">
      <c r="A149" s="24" t="s">
        <v>49</v>
      </c>
      <c s="29" t="s">
        <v>250</v>
      </c>
      <c s="29" t="s">
        <v>251</v>
      </c>
      <c s="24" t="s">
        <v>51</v>
      </c>
      <c s="30" t="s">
        <v>252</v>
      </c>
      <c s="31" t="s">
        <v>121</v>
      </c>
      <c s="32">
        <v>19.7</v>
      </c>
      <c s="33">
        <v>0</v>
      </c>
      <c s="34">
        <f>ROUND(ROUND(H149,2)*ROUND(G149,3),2)</f>
      </c>
      <c r="O149">
        <f>(I149*21)/100</f>
      </c>
      <c t="s">
        <v>27</v>
      </c>
    </row>
    <row r="150" spans="1:5" ht="25.5">
      <c r="A150" s="35" t="s">
        <v>54</v>
      </c>
      <c r="E150" s="36" t="s">
        <v>253</v>
      </c>
    </row>
    <row r="151" spans="1:5" ht="12.75">
      <c r="A151" s="37" t="s">
        <v>56</v>
      </c>
      <c r="E151" s="38" t="s">
        <v>254</v>
      </c>
    </row>
    <row r="152" spans="1:5" ht="255">
      <c r="A152" t="s">
        <v>57</v>
      </c>
      <c r="E152" s="36" t="s">
        <v>255</v>
      </c>
    </row>
    <row r="153" spans="1:16" ht="12.75">
      <c r="A153" s="24" t="s">
        <v>49</v>
      </c>
      <c s="29" t="s">
        <v>256</v>
      </c>
      <c s="29" t="s">
        <v>257</v>
      </c>
      <c s="24" t="s">
        <v>51</v>
      </c>
      <c s="30" t="s">
        <v>258</v>
      </c>
      <c s="31" t="s">
        <v>259</v>
      </c>
      <c s="32">
        <v>5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260</v>
      </c>
    </row>
    <row r="155" spans="1:5" ht="12.75">
      <c r="A155" s="37" t="s">
        <v>56</v>
      </c>
      <c r="E155" s="38" t="s">
        <v>261</v>
      </c>
    </row>
    <row r="156" spans="1:5" ht="25.5">
      <c r="A156" t="s">
        <v>57</v>
      </c>
      <c r="E156" s="36" t="s">
        <v>262</v>
      </c>
    </row>
    <row r="157" spans="1:16" ht="12.75">
      <c r="A157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259</v>
      </c>
      <c s="32">
        <v>5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51</v>
      </c>
    </row>
    <row r="159" spans="1:5" ht="12.75">
      <c r="A159" s="37" t="s">
        <v>56</v>
      </c>
      <c r="E159" s="38" t="s">
        <v>266</v>
      </c>
    </row>
    <row r="160" spans="1:5" ht="76.5">
      <c r="A160" t="s">
        <v>57</v>
      </c>
      <c r="E160" s="36" t="s">
        <v>267</v>
      </c>
    </row>
    <row r="161" spans="1:16" ht="12.75">
      <c r="A161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259</v>
      </c>
      <c s="32">
        <v>3</v>
      </c>
      <c s="33">
        <v>0</v>
      </c>
      <c s="34">
        <f>ROUND(ROUND(H161,2)*ROUND(G161,3),2)</f>
      </c>
      <c r="O161">
        <f>(I161*21)/100</f>
      </c>
      <c t="s">
        <v>27</v>
      </c>
    </row>
    <row r="162" spans="1:5" ht="38.25">
      <c r="A162" s="35" t="s">
        <v>54</v>
      </c>
      <c r="E162" s="36" t="s">
        <v>271</v>
      </c>
    </row>
    <row r="163" spans="1:5" ht="12.75">
      <c r="A163" s="37" t="s">
        <v>56</v>
      </c>
      <c r="E163" s="38" t="s">
        <v>272</v>
      </c>
    </row>
    <row r="164" spans="1:5" ht="25.5">
      <c r="A164" t="s">
        <v>57</v>
      </c>
      <c r="E164" s="36" t="s">
        <v>273</v>
      </c>
    </row>
    <row r="165" spans="1:16" ht="12.75">
      <c r="A165" s="24" t="s">
        <v>49</v>
      </c>
      <c s="29" t="s">
        <v>274</v>
      </c>
      <c s="29" t="s">
        <v>275</v>
      </c>
      <c s="24" t="s">
        <v>51</v>
      </c>
      <c s="30" t="s">
        <v>276</v>
      </c>
      <c s="31" t="s">
        <v>259</v>
      </c>
      <c s="32">
        <v>1</v>
      </c>
      <c s="33">
        <v>0</v>
      </c>
      <c s="34">
        <f>ROUND(ROUND(H165,2)*ROUND(G165,3),2)</f>
      </c>
      <c r="O165">
        <f>(I165*21)/100</f>
      </c>
      <c t="s">
        <v>27</v>
      </c>
    </row>
    <row r="166" spans="1:5" ht="12.75">
      <c r="A166" s="35" t="s">
        <v>54</v>
      </c>
      <c r="E166" s="36" t="s">
        <v>51</v>
      </c>
    </row>
    <row r="167" spans="1:5" ht="12.75">
      <c r="A167" s="37" t="s">
        <v>56</v>
      </c>
      <c r="E167" s="38" t="s">
        <v>277</v>
      </c>
    </row>
    <row r="168" spans="1:5" ht="25.5">
      <c r="A168" t="s">
        <v>57</v>
      </c>
      <c r="E168" s="36" t="s">
        <v>273</v>
      </c>
    </row>
    <row r="169" spans="1:18" ht="12.75" customHeight="1">
      <c r="A169" s="6" t="s">
        <v>47</v>
      </c>
      <c s="6"/>
      <c s="43" t="s">
        <v>44</v>
      </c>
      <c s="6"/>
      <c s="27" t="s">
        <v>278</v>
      </c>
      <c s="6"/>
      <c s="6"/>
      <c s="6"/>
      <c s="44">
        <f>0+Q169</f>
      </c>
      <c r="O169">
        <f>0+R169</f>
      </c>
      <c r="Q169">
        <f>0+I170+I174+I178</f>
      </c>
      <c>
        <f>0+O170+O174+O178</f>
      </c>
    </row>
    <row r="170" spans="1:16" ht="12.75">
      <c r="A170" s="24" t="s">
        <v>49</v>
      </c>
      <c s="29" t="s">
        <v>279</v>
      </c>
      <c s="29" t="s">
        <v>280</v>
      </c>
      <c s="24" t="s">
        <v>51</v>
      </c>
      <c s="30" t="s">
        <v>281</v>
      </c>
      <c s="31" t="s">
        <v>121</v>
      </c>
      <c s="32">
        <v>171</v>
      </c>
      <c s="33">
        <v>0</v>
      </c>
      <c s="34">
        <f>ROUND(ROUND(H170,2)*ROUND(G170,3),2)</f>
      </c>
      <c r="O170">
        <f>(I170*21)/100</f>
      </c>
      <c t="s">
        <v>27</v>
      </c>
    </row>
    <row r="171" spans="1:5" ht="25.5">
      <c r="A171" s="35" t="s">
        <v>54</v>
      </c>
      <c r="E171" s="36" t="s">
        <v>282</v>
      </c>
    </row>
    <row r="172" spans="1:5" ht="51">
      <c r="A172" s="37" t="s">
        <v>56</v>
      </c>
      <c r="E172" s="38" t="s">
        <v>283</v>
      </c>
    </row>
    <row r="173" spans="1:5" ht="51">
      <c r="A173" t="s">
        <v>57</v>
      </c>
      <c r="E173" s="36" t="s">
        <v>284</v>
      </c>
    </row>
    <row r="174" spans="1:16" ht="12.75">
      <c r="A174" s="24" t="s">
        <v>49</v>
      </c>
      <c s="29" t="s">
        <v>285</v>
      </c>
      <c s="29" t="s">
        <v>286</v>
      </c>
      <c s="24" t="s">
        <v>51</v>
      </c>
      <c s="30" t="s">
        <v>287</v>
      </c>
      <c s="31" t="s">
        <v>121</v>
      </c>
      <c s="32">
        <v>275.9</v>
      </c>
      <c s="33">
        <v>0</v>
      </c>
      <c s="34">
        <f>ROUND(ROUND(H174,2)*ROUND(G174,3),2)</f>
      </c>
      <c r="O174">
        <f>(I174*21)/100</f>
      </c>
      <c t="s">
        <v>27</v>
      </c>
    </row>
    <row r="175" spans="1:5" ht="12.75">
      <c r="A175" s="35" t="s">
        <v>54</v>
      </c>
      <c r="E175" s="36" t="s">
        <v>162</v>
      </c>
    </row>
    <row r="176" spans="1:5" ht="51">
      <c r="A176" s="37" t="s">
        <v>56</v>
      </c>
      <c r="E176" s="38" t="s">
        <v>288</v>
      </c>
    </row>
    <row r="177" spans="1:5" ht="25.5">
      <c r="A177" t="s">
        <v>57</v>
      </c>
      <c r="E177" s="36" t="s">
        <v>289</v>
      </c>
    </row>
    <row r="178" spans="1:16" ht="12.75">
      <c r="A178" s="24" t="s">
        <v>49</v>
      </c>
      <c s="29" t="s">
        <v>290</v>
      </c>
      <c s="29" t="s">
        <v>291</v>
      </c>
      <c s="24" t="s">
        <v>72</v>
      </c>
      <c s="30" t="s">
        <v>292</v>
      </c>
      <c s="31" t="s">
        <v>259</v>
      </c>
      <c s="32">
        <v>1</v>
      </c>
      <c s="33">
        <v>0</v>
      </c>
      <c s="34">
        <f>ROUND(ROUND(H178,2)*ROUND(G178,3),2)</f>
      </c>
      <c r="O178">
        <f>(I178*21)/100</f>
      </c>
      <c t="s">
        <v>27</v>
      </c>
    </row>
    <row r="179" spans="1:5" ht="38.25">
      <c r="A179" s="35" t="s">
        <v>54</v>
      </c>
      <c r="E179" s="36" t="s">
        <v>293</v>
      </c>
    </row>
    <row r="180" spans="1:5" ht="12.75">
      <c r="A180" s="37" t="s">
        <v>56</v>
      </c>
      <c r="E180" s="38" t="s">
        <v>294</v>
      </c>
    </row>
    <row r="181" spans="1:5" ht="89.25">
      <c r="A181" t="s">
        <v>57</v>
      </c>
      <c r="E181" s="36" t="s">
        <v>295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0+O8+O29+O98+O111+O116+O181+O198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296</v>
      </c>
      <c s="39">
        <f>0+I8+I29+I98+I111+I116+I181+I198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296</v>
      </c>
      <c s="6"/>
      <c s="18" t="s">
        <v>297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49</v>
      </c>
      <c s="29" t="s">
        <v>33</v>
      </c>
      <c s="29" t="s">
        <v>92</v>
      </c>
      <c s="24" t="s">
        <v>33</v>
      </c>
      <c s="30" t="s">
        <v>93</v>
      </c>
      <c s="31" t="s">
        <v>94</v>
      </c>
      <c s="32">
        <v>768.412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95</v>
      </c>
    </row>
    <row r="11" spans="1:5" ht="25.5">
      <c r="A11" s="37" t="s">
        <v>56</v>
      </c>
      <c r="E11" s="38" t="s">
        <v>298</v>
      </c>
    </row>
    <row r="12" spans="1:5" ht="25.5">
      <c r="A12" t="s">
        <v>57</v>
      </c>
      <c r="E12" s="36" t="s">
        <v>97</v>
      </c>
    </row>
    <row r="13" spans="1:16" ht="12.75">
      <c r="A13" s="24" t="s">
        <v>49</v>
      </c>
      <c s="29" t="s">
        <v>27</v>
      </c>
      <c s="29" t="s">
        <v>92</v>
      </c>
      <c s="24" t="s">
        <v>27</v>
      </c>
      <c s="30" t="s">
        <v>93</v>
      </c>
      <c s="31" t="s">
        <v>94</v>
      </c>
      <c s="32">
        <v>141.317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98</v>
      </c>
    </row>
    <row r="15" spans="1:5" ht="51">
      <c r="A15" s="37" t="s">
        <v>56</v>
      </c>
      <c r="E15" s="38" t="s">
        <v>299</v>
      </c>
    </row>
    <row r="16" spans="1:5" ht="25.5">
      <c r="A16" t="s">
        <v>57</v>
      </c>
      <c r="E16" s="36" t="s">
        <v>97</v>
      </c>
    </row>
    <row r="17" spans="1:16" ht="12.75">
      <c r="A17" s="24" t="s">
        <v>49</v>
      </c>
      <c s="29" t="s">
        <v>26</v>
      </c>
      <c s="29" t="s">
        <v>92</v>
      </c>
      <c s="24" t="s">
        <v>26</v>
      </c>
      <c s="30" t="s">
        <v>93</v>
      </c>
      <c s="31" t="s">
        <v>94</v>
      </c>
      <c s="32">
        <v>141.32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100</v>
      </c>
    </row>
    <row r="19" spans="1:5" ht="127.5">
      <c r="A19" s="37" t="s">
        <v>56</v>
      </c>
      <c r="E19" s="38" t="s">
        <v>300</v>
      </c>
    </row>
    <row r="20" spans="1:5" ht="25.5">
      <c r="A20" t="s">
        <v>57</v>
      </c>
      <c r="E20" s="36" t="s">
        <v>97</v>
      </c>
    </row>
    <row r="21" spans="1:16" ht="12.75">
      <c r="A21" s="24" t="s">
        <v>49</v>
      </c>
      <c s="29" t="s">
        <v>37</v>
      </c>
      <c s="29" t="s">
        <v>92</v>
      </c>
      <c s="24" t="s">
        <v>37</v>
      </c>
      <c s="30" t="s">
        <v>93</v>
      </c>
      <c s="31" t="s">
        <v>94</v>
      </c>
      <c s="32">
        <v>0.39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102</v>
      </c>
    </row>
    <row r="23" spans="1:5" ht="12.75">
      <c r="A23" s="37" t="s">
        <v>56</v>
      </c>
      <c r="E23" s="38" t="s">
        <v>301</v>
      </c>
    </row>
    <row r="24" spans="1:5" ht="25.5">
      <c r="A24" t="s">
        <v>57</v>
      </c>
      <c r="E24" s="36" t="s">
        <v>97</v>
      </c>
    </row>
    <row r="25" spans="1:16" ht="12.75">
      <c r="A25" s="24" t="s">
        <v>49</v>
      </c>
      <c s="29" t="s">
        <v>39</v>
      </c>
      <c s="29" t="s">
        <v>92</v>
      </c>
      <c s="24" t="s">
        <v>39</v>
      </c>
      <c s="30" t="s">
        <v>93</v>
      </c>
      <c s="31" t="s">
        <v>94</v>
      </c>
      <c s="32">
        <v>37.656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104</v>
      </c>
    </row>
    <row r="27" spans="1:5" ht="12.75">
      <c r="A27" s="37" t="s">
        <v>56</v>
      </c>
      <c r="E27" s="38" t="s">
        <v>302</v>
      </c>
    </row>
    <row r="28" spans="1:5" ht="25.5">
      <c r="A28" t="s">
        <v>57</v>
      </c>
      <c r="E28" s="36" t="s">
        <v>97</v>
      </c>
    </row>
    <row r="29" spans="1:18" ht="12.75" customHeight="1">
      <c r="A29" s="6" t="s">
        <v>47</v>
      </c>
      <c s="6"/>
      <c s="43" t="s">
        <v>33</v>
      </c>
      <c s="6"/>
      <c s="27" t="s">
        <v>106</v>
      </c>
      <c s="6"/>
      <c s="6"/>
      <c s="6"/>
      <c s="44">
        <f>0+Q29</f>
      </c>
      <c r="O29">
        <f>0+R29</f>
      </c>
      <c r="Q29">
        <f>0+I30+I34+I38+I42+I46+I50+I54+I58+I62+I66+I70+I74+I78+I82+I86+I90+I94</f>
      </c>
      <c>
        <f>0+O30+O34+O38+O42+O46+O50+O54+O58+O62+O66+O70+O74+O78+O82+O86+O90+O94</f>
      </c>
    </row>
    <row r="30" spans="1:16" ht="12.75">
      <c r="A30" s="24" t="s">
        <v>49</v>
      </c>
      <c s="29" t="s">
        <v>41</v>
      </c>
      <c s="29" t="s">
        <v>303</v>
      </c>
      <c s="24" t="s">
        <v>51</v>
      </c>
      <c s="30" t="s">
        <v>304</v>
      </c>
      <c s="31" t="s">
        <v>168</v>
      </c>
      <c s="32">
        <v>10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305</v>
      </c>
    </row>
    <row r="32" spans="1:5" ht="12.75">
      <c r="A32" s="37" t="s">
        <v>56</v>
      </c>
      <c r="E32" s="38" t="s">
        <v>306</v>
      </c>
    </row>
    <row r="33" spans="1:5" ht="38.25">
      <c r="A33" t="s">
        <v>57</v>
      </c>
      <c r="E33" s="36" t="s">
        <v>307</v>
      </c>
    </row>
    <row r="34" spans="1:16" ht="12.75">
      <c r="A34" s="24" t="s">
        <v>49</v>
      </c>
      <c s="29" t="s">
        <v>84</v>
      </c>
      <c s="29" t="s">
        <v>308</v>
      </c>
      <c s="24" t="s">
        <v>51</v>
      </c>
      <c s="30" t="s">
        <v>309</v>
      </c>
      <c s="31" t="s">
        <v>259</v>
      </c>
      <c s="32">
        <v>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305</v>
      </c>
    </row>
    <row r="36" spans="1:5" ht="12.75">
      <c r="A36" s="37" t="s">
        <v>56</v>
      </c>
      <c r="E36" s="38" t="s">
        <v>310</v>
      </c>
    </row>
    <row r="37" spans="1:5" ht="165.75">
      <c r="A37" t="s">
        <v>57</v>
      </c>
      <c r="E37" s="36" t="s">
        <v>311</v>
      </c>
    </row>
    <row r="38" spans="1:16" ht="12.75">
      <c r="A38" s="24" t="s">
        <v>49</v>
      </c>
      <c s="29" t="s">
        <v>87</v>
      </c>
      <c s="29" t="s">
        <v>107</v>
      </c>
      <c s="24" t="s">
        <v>72</v>
      </c>
      <c s="30" t="s">
        <v>108</v>
      </c>
      <c s="31" t="s">
        <v>109</v>
      </c>
      <c s="32">
        <v>15.69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110</v>
      </c>
    </row>
    <row r="40" spans="1:5" ht="51">
      <c r="A40" s="37" t="s">
        <v>56</v>
      </c>
      <c r="E40" s="38" t="s">
        <v>312</v>
      </c>
    </row>
    <row r="41" spans="1:5" ht="63.75">
      <c r="A41" t="s">
        <v>57</v>
      </c>
      <c r="E41" s="36" t="s">
        <v>112</v>
      </c>
    </row>
    <row r="42" spans="1:16" ht="12.75">
      <c r="A42" s="24" t="s">
        <v>49</v>
      </c>
      <c s="29" t="s">
        <v>44</v>
      </c>
      <c s="29" t="s">
        <v>313</v>
      </c>
      <c s="24" t="s">
        <v>72</v>
      </c>
      <c s="30" t="s">
        <v>314</v>
      </c>
      <c s="31" t="s">
        <v>109</v>
      </c>
      <c s="32">
        <v>9.475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110</v>
      </c>
    </row>
    <row r="44" spans="1:5" ht="38.25">
      <c r="A44" s="37" t="s">
        <v>56</v>
      </c>
      <c r="E44" s="38" t="s">
        <v>315</v>
      </c>
    </row>
    <row r="45" spans="1:5" ht="63.75">
      <c r="A45" t="s">
        <v>57</v>
      </c>
      <c r="E45" s="36" t="s">
        <v>112</v>
      </c>
    </row>
    <row r="46" spans="1:16" ht="12.75">
      <c r="A46" s="24" t="s">
        <v>49</v>
      </c>
      <c s="29" t="s">
        <v>46</v>
      </c>
      <c s="29" t="s">
        <v>316</v>
      </c>
      <c s="24" t="s">
        <v>72</v>
      </c>
      <c s="30" t="s">
        <v>317</v>
      </c>
      <c s="31" t="s">
        <v>109</v>
      </c>
      <c s="32">
        <v>0.7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110</v>
      </c>
    </row>
    <row r="48" spans="1:5" ht="25.5">
      <c r="A48" s="37" t="s">
        <v>56</v>
      </c>
      <c r="E48" s="38" t="s">
        <v>318</v>
      </c>
    </row>
    <row r="49" spans="1:5" ht="63.75">
      <c r="A49" t="s">
        <v>57</v>
      </c>
      <c r="E49" s="36" t="s">
        <v>112</v>
      </c>
    </row>
    <row r="50" spans="1:16" ht="12.75">
      <c r="A50" s="24" t="s">
        <v>49</v>
      </c>
      <c s="29" t="s">
        <v>128</v>
      </c>
      <c s="29" t="s">
        <v>319</v>
      </c>
      <c s="24" t="s">
        <v>72</v>
      </c>
      <c s="30" t="s">
        <v>320</v>
      </c>
      <c s="31" t="s">
        <v>109</v>
      </c>
      <c s="32">
        <v>7.606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110</v>
      </c>
    </row>
    <row r="52" spans="1:5" ht="63.75">
      <c r="A52" s="37" t="s">
        <v>56</v>
      </c>
      <c r="E52" s="38" t="s">
        <v>321</v>
      </c>
    </row>
    <row r="53" spans="1:5" ht="63.75">
      <c r="A53" t="s">
        <v>57</v>
      </c>
      <c r="E53" s="36" t="s">
        <v>112</v>
      </c>
    </row>
    <row r="54" spans="1:16" ht="25.5">
      <c r="A54" s="24" t="s">
        <v>49</v>
      </c>
      <c s="29" t="s">
        <v>131</v>
      </c>
      <c s="29" t="s">
        <v>113</v>
      </c>
      <c s="24" t="s">
        <v>72</v>
      </c>
      <c s="30" t="s">
        <v>114</v>
      </c>
      <c s="31" t="s">
        <v>109</v>
      </c>
      <c s="32">
        <v>73.582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25.5">
      <c r="A55" s="35" t="s">
        <v>54</v>
      </c>
      <c r="E55" s="36" t="s">
        <v>110</v>
      </c>
    </row>
    <row r="56" spans="1:5" ht="114.75">
      <c r="A56" s="37" t="s">
        <v>56</v>
      </c>
      <c r="E56" s="38" t="s">
        <v>322</v>
      </c>
    </row>
    <row r="57" spans="1:5" ht="63.75">
      <c r="A57" t="s">
        <v>57</v>
      </c>
      <c r="E57" s="36" t="s">
        <v>112</v>
      </c>
    </row>
    <row r="58" spans="1:16" ht="25.5">
      <c r="A58" s="24" t="s">
        <v>49</v>
      </c>
      <c s="29" t="s">
        <v>137</v>
      </c>
      <c s="29" t="s">
        <v>116</v>
      </c>
      <c s="24" t="s">
        <v>72</v>
      </c>
      <c s="30" t="s">
        <v>117</v>
      </c>
      <c s="31" t="s">
        <v>109</v>
      </c>
      <c s="32">
        <v>0.156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110</v>
      </c>
    </row>
    <row r="60" spans="1:5" ht="12.75">
      <c r="A60" s="37" t="s">
        <v>56</v>
      </c>
      <c r="E60" s="38" t="s">
        <v>323</v>
      </c>
    </row>
    <row r="61" spans="1:5" ht="63.75">
      <c r="A61" t="s">
        <v>57</v>
      </c>
      <c r="E61" s="36" t="s">
        <v>112</v>
      </c>
    </row>
    <row r="62" spans="1:16" ht="12.75">
      <c r="A62" s="24" t="s">
        <v>49</v>
      </c>
      <c s="29" t="s">
        <v>139</v>
      </c>
      <c s="29" t="s">
        <v>324</v>
      </c>
      <c s="24" t="s">
        <v>72</v>
      </c>
      <c s="30" t="s">
        <v>325</v>
      </c>
      <c s="31" t="s">
        <v>121</v>
      </c>
      <c s="32">
        <v>10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38.25">
      <c r="A63" s="35" t="s">
        <v>54</v>
      </c>
      <c r="E63" s="36" t="s">
        <v>122</v>
      </c>
    </row>
    <row r="64" spans="1:5" ht="12.75">
      <c r="A64" s="37" t="s">
        <v>56</v>
      </c>
      <c r="E64" s="38" t="s">
        <v>326</v>
      </c>
    </row>
    <row r="65" spans="1:5" ht="63.75">
      <c r="A65" t="s">
        <v>57</v>
      </c>
      <c r="E65" s="36" t="s">
        <v>112</v>
      </c>
    </row>
    <row r="66" spans="1:16" ht="12.75">
      <c r="A66" s="24" t="s">
        <v>49</v>
      </c>
      <c s="29" t="s">
        <v>144</v>
      </c>
      <c s="29" t="s">
        <v>119</v>
      </c>
      <c s="24" t="s">
        <v>72</v>
      </c>
      <c s="30" t="s">
        <v>120</v>
      </c>
      <c s="31" t="s">
        <v>121</v>
      </c>
      <c s="32">
        <v>270.2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38.25">
      <c r="A67" s="35" t="s">
        <v>54</v>
      </c>
      <c r="E67" s="36" t="s">
        <v>122</v>
      </c>
    </row>
    <row r="68" spans="1:5" ht="38.25">
      <c r="A68" s="37" t="s">
        <v>56</v>
      </c>
      <c r="E68" s="38" t="s">
        <v>327</v>
      </c>
    </row>
    <row r="69" spans="1:5" ht="63.75">
      <c r="A69" t="s">
        <v>57</v>
      </c>
      <c r="E69" s="36" t="s">
        <v>112</v>
      </c>
    </row>
    <row r="70" spans="1:16" ht="12.75">
      <c r="A70" s="24" t="s">
        <v>49</v>
      </c>
      <c s="29" t="s">
        <v>148</v>
      </c>
      <c s="29" t="s">
        <v>132</v>
      </c>
      <c s="24" t="s">
        <v>72</v>
      </c>
      <c s="30" t="s">
        <v>133</v>
      </c>
      <c s="31" t="s">
        <v>109</v>
      </c>
      <c s="32">
        <v>274.201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25.5">
      <c r="A71" s="35" t="s">
        <v>54</v>
      </c>
      <c r="E71" s="36" t="s">
        <v>110</v>
      </c>
    </row>
    <row r="72" spans="1:5" ht="102">
      <c r="A72" s="37" t="s">
        <v>56</v>
      </c>
      <c r="E72" s="38" t="s">
        <v>328</v>
      </c>
    </row>
    <row r="73" spans="1:5" ht="369.75">
      <c r="A73" t="s">
        <v>57</v>
      </c>
      <c r="E73" s="36" t="s">
        <v>136</v>
      </c>
    </row>
    <row r="74" spans="1:16" ht="12.75">
      <c r="A74" s="24" t="s">
        <v>49</v>
      </c>
      <c s="29" t="s">
        <v>153</v>
      </c>
      <c s="29" t="s">
        <v>140</v>
      </c>
      <c s="24" t="s">
        <v>72</v>
      </c>
      <c s="30" t="s">
        <v>141</v>
      </c>
      <c s="31" t="s">
        <v>109</v>
      </c>
      <c s="32">
        <v>18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110</v>
      </c>
    </row>
    <row r="76" spans="1:5" ht="12.75">
      <c r="A76" s="37" t="s">
        <v>56</v>
      </c>
      <c r="E76" s="38" t="s">
        <v>329</v>
      </c>
    </row>
    <row r="77" spans="1:5" ht="318.75">
      <c r="A77" t="s">
        <v>57</v>
      </c>
      <c r="E77" s="36" t="s">
        <v>143</v>
      </c>
    </row>
    <row r="78" spans="1:16" ht="12.75">
      <c r="A78" s="24" t="s">
        <v>49</v>
      </c>
      <c s="29" t="s">
        <v>159</v>
      </c>
      <c s="29" t="s">
        <v>145</v>
      </c>
      <c s="24" t="s">
        <v>72</v>
      </c>
      <c s="30" t="s">
        <v>146</v>
      </c>
      <c s="31" t="s">
        <v>109</v>
      </c>
      <c s="32">
        <v>145.138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25.5">
      <c r="A79" s="35" t="s">
        <v>54</v>
      </c>
      <c r="E79" s="36" t="s">
        <v>110</v>
      </c>
    </row>
    <row r="80" spans="1:5" ht="38.25">
      <c r="A80" s="37" t="s">
        <v>56</v>
      </c>
      <c r="E80" s="38" t="s">
        <v>330</v>
      </c>
    </row>
    <row r="81" spans="1:5" ht="318.75">
      <c r="A81" t="s">
        <v>57</v>
      </c>
      <c r="E81" s="36" t="s">
        <v>143</v>
      </c>
    </row>
    <row r="82" spans="1:16" ht="12.75">
      <c r="A82" s="24" t="s">
        <v>49</v>
      </c>
      <c s="29" t="s">
        <v>165</v>
      </c>
      <c s="29" t="s">
        <v>149</v>
      </c>
      <c s="24" t="s">
        <v>51</v>
      </c>
      <c s="30" t="s">
        <v>150</v>
      </c>
      <c s="31" t="s">
        <v>109</v>
      </c>
      <c s="32">
        <v>385.001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51</v>
      </c>
    </row>
    <row r="84" spans="1:5" ht="76.5">
      <c r="A84" s="37" t="s">
        <v>56</v>
      </c>
      <c r="E84" s="38" t="s">
        <v>331</v>
      </c>
    </row>
    <row r="85" spans="1:5" ht="191.25">
      <c r="A85" t="s">
        <v>57</v>
      </c>
      <c r="E85" s="36" t="s">
        <v>152</v>
      </c>
    </row>
    <row r="86" spans="1:16" ht="12.75">
      <c r="A86" s="24" t="s">
        <v>49</v>
      </c>
      <c s="29" t="s">
        <v>171</v>
      </c>
      <c s="29" t="s">
        <v>154</v>
      </c>
      <c s="24" t="s">
        <v>51</v>
      </c>
      <c s="30" t="s">
        <v>155</v>
      </c>
      <c s="31" t="s">
        <v>109</v>
      </c>
      <c s="32">
        <v>52.338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162</v>
      </c>
    </row>
    <row r="88" spans="1:5" ht="25.5">
      <c r="A88" s="37" t="s">
        <v>56</v>
      </c>
      <c r="E88" s="38" t="s">
        <v>332</v>
      </c>
    </row>
    <row r="89" spans="1:5" ht="229.5">
      <c r="A89" t="s">
        <v>57</v>
      </c>
      <c r="E89" s="36" t="s">
        <v>158</v>
      </c>
    </row>
    <row r="90" spans="1:16" ht="12.75">
      <c r="A90" s="24" t="s">
        <v>49</v>
      </c>
      <c s="29" t="s">
        <v>177</v>
      </c>
      <c s="29" t="s">
        <v>160</v>
      </c>
      <c s="24" t="s">
        <v>51</v>
      </c>
      <c s="30" t="s">
        <v>161</v>
      </c>
      <c s="31" t="s">
        <v>109</v>
      </c>
      <c s="32">
        <v>46.175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162</v>
      </c>
    </row>
    <row r="92" spans="1:5" ht="63.75">
      <c r="A92" s="37" t="s">
        <v>56</v>
      </c>
      <c r="E92" s="38" t="s">
        <v>333</v>
      </c>
    </row>
    <row r="93" spans="1:5" ht="229.5">
      <c r="A93" t="s">
        <v>57</v>
      </c>
      <c r="E93" s="36" t="s">
        <v>164</v>
      </c>
    </row>
    <row r="94" spans="1:16" ht="12.75">
      <c r="A94" s="24" t="s">
        <v>49</v>
      </c>
      <c s="29" t="s">
        <v>183</v>
      </c>
      <c s="29" t="s">
        <v>166</v>
      </c>
      <c s="24" t="s">
        <v>51</v>
      </c>
      <c s="30" t="s">
        <v>167</v>
      </c>
      <c s="31" t="s">
        <v>168</v>
      </c>
      <c s="32">
        <v>1823.84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162</v>
      </c>
    </row>
    <row r="96" spans="1:5" ht="12.75">
      <c r="A96" s="37" t="s">
        <v>56</v>
      </c>
      <c r="E96" s="38" t="s">
        <v>334</v>
      </c>
    </row>
    <row r="97" spans="1:5" ht="25.5">
      <c r="A97" t="s">
        <v>57</v>
      </c>
      <c r="E97" s="36" t="s">
        <v>170</v>
      </c>
    </row>
    <row r="98" spans="1:18" ht="12.75" customHeight="1">
      <c r="A98" s="6" t="s">
        <v>47</v>
      </c>
      <c s="6"/>
      <c s="43" t="s">
        <v>27</v>
      </c>
      <c s="6"/>
      <c s="27" t="s">
        <v>182</v>
      </c>
      <c s="6"/>
      <c s="6"/>
      <c s="6"/>
      <c s="44">
        <f>0+Q98</f>
      </c>
      <c r="O98">
        <f>0+R98</f>
      </c>
      <c r="Q98">
        <f>0+I99+I103+I107</f>
      </c>
      <c>
        <f>0+O99+O103+O107</f>
      </c>
    </row>
    <row r="99" spans="1:16" ht="12.75">
      <c r="A99" s="24" t="s">
        <v>49</v>
      </c>
      <c s="29" t="s">
        <v>189</v>
      </c>
      <c s="29" t="s">
        <v>335</v>
      </c>
      <c s="24" t="s">
        <v>51</v>
      </c>
      <c s="30" t="s">
        <v>336</v>
      </c>
      <c s="31" t="s">
        <v>121</v>
      </c>
      <c s="32">
        <v>120.8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162</v>
      </c>
    </row>
    <row r="101" spans="1:5" ht="12.75">
      <c r="A101" s="37" t="s">
        <v>56</v>
      </c>
      <c r="E101" s="38" t="s">
        <v>337</v>
      </c>
    </row>
    <row r="102" spans="1:5" ht="165.75">
      <c r="A102" t="s">
        <v>57</v>
      </c>
      <c r="E102" s="36" t="s">
        <v>193</v>
      </c>
    </row>
    <row r="103" spans="1:16" ht="12.75">
      <c r="A103" s="24" t="s">
        <v>49</v>
      </c>
      <c s="29" t="s">
        <v>195</v>
      </c>
      <c s="29" t="s">
        <v>338</v>
      </c>
      <c s="24" t="s">
        <v>51</v>
      </c>
      <c s="30" t="s">
        <v>339</v>
      </c>
      <c s="31" t="s">
        <v>109</v>
      </c>
      <c s="32">
        <v>1.25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51</v>
      </c>
    </row>
    <row r="105" spans="1:5" ht="12.75">
      <c r="A105" s="37" t="s">
        <v>56</v>
      </c>
      <c r="E105" s="38" t="s">
        <v>340</v>
      </c>
    </row>
    <row r="106" spans="1:5" ht="229.5">
      <c r="A106" t="s">
        <v>57</v>
      </c>
      <c r="E106" s="36" t="s">
        <v>341</v>
      </c>
    </row>
    <row r="107" spans="1:16" ht="12.75">
      <c r="A107" s="24" t="s">
        <v>49</v>
      </c>
      <c s="29" t="s">
        <v>201</v>
      </c>
      <c s="29" t="s">
        <v>342</v>
      </c>
      <c s="24" t="s">
        <v>51</v>
      </c>
      <c s="30" t="s">
        <v>343</v>
      </c>
      <c s="31" t="s">
        <v>109</v>
      </c>
      <c s="32">
        <v>0.54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162</v>
      </c>
    </row>
    <row r="109" spans="1:5" ht="12.75">
      <c r="A109" s="37" t="s">
        <v>56</v>
      </c>
      <c r="E109" s="38" t="s">
        <v>344</v>
      </c>
    </row>
    <row r="110" spans="1:5" ht="369.75">
      <c r="A110" t="s">
        <v>57</v>
      </c>
      <c r="E110" s="36" t="s">
        <v>345</v>
      </c>
    </row>
    <row r="111" spans="1:18" ht="12.75" customHeight="1">
      <c r="A111" s="6" t="s">
        <v>47</v>
      </c>
      <c s="6"/>
      <c s="43" t="s">
        <v>26</v>
      </c>
      <c s="6"/>
      <c s="27" t="s">
        <v>346</v>
      </c>
      <c s="6"/>
      <c s="6"/>
      <c s="6"/>
      <c s="44">
        <f>0+Q111</f>
      </c>
      <c r="O111">
        <f>0+R111</f>
      </c>
      <c r="Q111">
        <f>0+I112</f>
      </c>
      <c>
        <f>0+O112</f>
      </c>
    </row>
    <row r="112" spans="1:16" ht="12.75">
      <c r="A112" s="24" t="s">
        <v>49</v>
      </c>
      <c s="29" t="s">
        <v>207</v>
      </c>
      <c s="29" t="s">
        <v>347</v>
      </c>
      <c s="24" t="s">
        <v>51</v>
      </c>
      <c s="30" t="s">
        <v>348</v>
      </c>
      <c s="31" t="s">
        <v>109</v>
      </c>
      <c s="32">
        <v>0.72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162</v>
      </c>
    </row>
    <row r="114" spans="1:5" ht="12.75">
      <c r="A114" s="37" t="s">
        <v>56</v>
      </c>
      <c r="E114" s="38" t="s">
        <v>349</v>
      </c>
    </row>
    <row r="115" spans="1:5" ht="38.25">
      <c r="A115" t="s">
        <v>57</v>
      </c>
      <c r="E115" s="36" t="s">
        <v>350</v>
      </c>
    </row>
    <row r="116" spans="1:18" ht="12.75" customHeight="1">
      <c r="A116" s="6" t="s">
        <v>47</v>
      </c>
      <c s="6"/>
      <c s="43" t="s">
        <v>39</v>
      </c>
      <c s="6"/>
      <c s="27" t="s">
        <v>194</v>
      </c>
      <c s="6"/>
      <c s="6"/>
      <c s="6"/>
      <c s="44">
        <f>0+Q116</f>
      </c>
      <c r="O116">
        <f>0+R116</f>
      </c>
      <c r="Q116">
        <f>0+I117+I121+I125+I129+I133+I137+I141+I145+I149+I153+I157+I161+I165+I169+I173+I177</f>
      </c>
      <c>
        <f>0+O117+O121+O125+O129+O133+O137+O141+O145+O149+O153+O157+O161+O165+O169+O173+O177</f>
      </c>
    </row>
    <row r="117" spans="1:16" ht="12.75">
      <c r="A117" s="24" t="s">
        <v>49</v>
      </c>
      <c s="29" t="s">
        <v>212</v>
      </c>
      <c s="29" t="s">
        <v>351</v>
      </c>
      <c s="24" t="s">
        <v>51</v>
      </c>
      <c s="30" t="s">
        <v>352</v>
      </c>
      <c s="31" t="s">
        <v>168</v>
      </c>
      <c s="32">
        <v>193.8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162</v>
      </c>
    </row>
    <row r="119" spans="1:5" ht="12.75">
      <c r="A119" s="37" t="s">
        <v>56</v>
      </c>
      <c r="E119" s="38" t="s">
        <v>353</v>
      </c>
    </row>
    <row r="120" spans="1:5" ht="127.5">
      <c r="A120" t="s">
        <v>57</v>
      </c>
      <c r="E120" s="36" t="s">
        <v>354</v>
      </c>
    </row>
    <row r="121" spans="1:16" ht="12.75">
      <c r="A121" s="24" t="s">
        <v>49</v>
      </c>
      <c s="29" t="s">
        <v>218</v>
      </c>
      <c s="29" t="s">
        <v>355</v>
      </c>
      <c s="24" t="s">
        <v>51</v>
      </c>
      <c s="30" t="s">
        <v>356</v>
      </c>
      <c s="31" t="s">
        <v>168</v>
      </c>
      <c s="32">
        <v>1281.8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162</v>
      </c>
    </row>
    <row r="123" spans="1:5" ht="38.25">
      <c r="A123" s="37" t="s">
        <v>56</v>
      </c>
      <c r="E123" s="38" t="s">
        <v>357</v>
      </c>
    </row>
    <row r="124" spans="1:5" ht="51">
      <c r="A124" t="s">
        <v>57</v>
      </c>
      <c r="E124" s="36" t="s">
        <v>200</v>
      </c>
    </row>
    <row r="125" spans="1:16" ht="12.75">
      <c r="A125" s="24" t="s">
        <v>49</v>
      </c>
      <c s="29" t="s">
        <v>223</v>
      </c>
      <c s="29" t="s">
        <v>196</v>
      </c>
      <c s="24" t="s">
        <v>51</v>
      </c>
      <c s="30" t="s">
        <v>197</v>
      </c>
      <c s="31" t="s">
        <v>168</v>
      </c>
      <c s="32">
        <v>371.2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162</v>
      </c>
    </row>
    <row r="127" spans="1:5" ht="25.5">
      <c r="A127" s="37" t="s">
        <v>56</v>
      </c>
      <c r="E127" s="38" t="s">
        <v>358</v>
      </c>
    </row>
    <row r="128" spans="1:5" ht="51">
      <c r="A128" t="s">
        <v>57</v>
      </c>
      <c r="E128" s="36" t="s">
        <v>200</v>
      </c>
    </row>
    <row r="129" spans="1:16" ht="12.75">
      <c r="A129" s="24" t="s">
        <v>49</v>
      </c>
      <c s="29" t="s">
        <v>227</v>
      </c>
      <c s="29" t="s">
        <v>219</v>
      </c>
      <c s="24" t="s">
        <v>51</v>
      </c>
      <c s="30" t="s">
        <v>220</v>
      </c>
      <c s="31" t="s">
        <v>168</v>
      </c>
      <c s="32">
        <v>2.2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12.75">
      <c r="A130" s="35" t="s">
        <v>54</v>
      </c>
      <c r="E130" s="36" t="s">
        <v>162</v>
      </c>
    </row>
    <row r="131" spans="1:5" ht="12.75">
      <c r="A131" s="37" t="s">
        <v>56</v>
      </c>
      <c r="E131" s="38" t="s">
        <v>359</v>
      </c>
    </row>
    <row r="132" spans="1:5" ht="51">
      <c r="A132" t="s">
        <v>57</v>
      </c>
      <c r="E132" s="36" t="s">
        <v>222</v>
      </c>
    </row>
    <row r="133" spans="1:16" ht="12.75">
      <c r="A133" s="24" t="s">
        <v>49</v>
      </c>
      <c s="29" t="s">
        <v>232</v>
      </c>
      <c s="29" t="s">
        <v>360</v>
      </c>
      <c s="24" t="s">
        <v>51</v>
      </c>
      <c s="30" t="s">
        <v>361</v>
      </c>
      <c s="31" t="s">
        <v>109</v>
      </c>
      <c s="32">
        <v>0.11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162</v>
      </c>
    </row>
    <row r="135" spans="1:5" ht="12.75">
      <c r="A135" s="37" t="s">
        <v>56</v>
      </c>
      <c r="E135" s="38" t="s">
        <v>362</v>
      </c>
    </row>
    <row r="136" spans="1:5" ht="204">
      <c r="A136" t="s">
        <v>57</v>
      </c>
      <c r="E136" s="36" t="s">
        <v>363</v>
      </c>
    </row>
    <row r="137" spans="1:16" ht="12.75">
      <c r="A137" s="24" t="s">
        <v>49</v>
      </c>
      <c s="29" t="s">
        <v>235</v>
      </c>
      <c s="29" t="s">
        <v>364</v>
      </c>
      <c s="24" t="s">
        <v>51</v>
      </c>
      <c s="30" t="s">
        <v>365</v>
      </c>
      <c s="31" t="s">
        <v>109</v>
      </c>
      <c s="32">
        <v>1.335</v>
      </c>
      <c s="33">
        <v>0</v>
      </c>
      <c s="34">
        <f>ROUND(ROUND(H137,2)*ROUND(G137,3),2)</f>
      </c>
      <c r="O137">
        <f>(I137*21)/100</f>
      </c>
      <c t="s">
        <v>27</v>
      </c>
    </row>
    <row r="138" spans="1:5" ht="12.75">
      <c r="A138" s="35" t="s">
        <v>54</v>
      </c>
      <c r="E138" s="36" t="s">
        <v>162</v>
      </c>
    </row>
    <row r="139" spans="1:5" ht="12.75">
      <c r="A139" s="37" t="s">
        <v>56</v>
      </c>
      <c r="E139" s="38" t="s">
        <v>366</v>
      </c>
    </row>
    <row r="140" spans="1:5" ht="140.25">
      <c r="A140" t="s">
        <v>57</v>
      </c>
      <c r="E140" s="36" t="s">
        <v>367</v>
      </c>
    </row>
    <row r="141" spans="1:16" ht="12.75">
      <c r="A141" s="24" t="s">
        <v>49</v>
      </c>
      <c s="29" t="s">
        <v>240</v>
      </c>
      <c s="29" t="s">
        <v>368</v>
      </c>
      <c s="24" t="s">
        <v>51</v>
      </c>
      <c s="30" t="s">
        <v>369</v>
      </c>
      <c s="31" t="s">
        <v>168</v>
      </c>
      <c s="32">
        <v>1041.8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162</v>
      </c>
    </row>
    <row r="143" spans="1:5" ht="12.75">
      <c r="A143" s="37" t="s">
        <v>56</v>
      </c>
      <c r="E143" s="38" t="s">
        <v>370</v>
      </c>
    </row>
    <row r="144" spans="1:5" ht="153">
      <c r="A144" t="s">
        <v>57</v>
      </c>
      <c r="E144" s="36" t="s">
        <v>371</v>
      </c>
    </row>
    <row r="145" spans="1:16" ht="12.75">
      <c r="A145" s="24" t="s">
        <v>49</v>
      </c>
      <c s="29" t="s">
        <v>244</v>
      </c>
      <c s="29" t="s">
        <v>368</v>
      </c>
      <c s="24" t="s">
        <v>33</v>
      </c>
      <c s="30" t="s">
        <v>369</v>
      </c>
      <c s="31" t="s">
        <v>168</v>
      </c>
      <c s="32">
        <v>25.6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162</v>
      </c>
    </row>
    <row r="147" spans="1:5" ht="12.75">
      <c r="A147" s="37" t="s">
        <v>56</v>
      </c>
      <c r="E147" s="38" t="s">
        <v>372</v>
      </c>
    </row>
    <row r="148" spans="1:5" ht="153">
      <c r="A148" t="s">
        <v>57</v>
      </c>
      <c r="E148" s="36" t="s">
        <v>371</v>
      </c>
    </row>
    <row r="149" spans="1:16" ht="12.75">
      <c r="A149" s="24" t="s">
        <v>49</v>
      </c>
      <c s="29" t="s">
        <v>250</v>
      </c>
      <c s="29" t="s">
        <v>373</v>
      </c>
      <c s="24" t="s">
        <v>51</v>
      </c>
      <c s="30" t="s">
        <v>374</v>
      </c>
      <c s="31" t="s">
        <v>168</v>
      </c>
      <c s="32">
        <v>48.8</v>
      </c>
      <c s="33">
        <v>0</v>
      </c>
      <c s="34">
        <f>ROUND(ROUND(H149,2)*ROUND(G149,3),2)</f>
      </c>
      <c r="O149">
        <f>(I149*21)/100</f>
      </c>
      <c t="s">
        <v>27</v>
      </c>
    </row>
    <row r="150" spans="1:5" ht="12.75">
      <c r="A150" s="35" t="s">
        <v>54</v>
      </c>
      <c r="E150" s="36" t="s">
        <v>162</v>
      </c>
    </row>
    <row r="151" spans="1:5" ht="12.75">
      <c r="A151" s="37" t="s">
        <v>56</v>
      </c>
      <c r="E151" s="38" t="s">
        <v>375</v>
      </c>
    </row>
    <row r="152" spans="1:5" ht="153">
      <c r="A152" t="s">
        <v>57</v>
      </c>
      <c r="E152" s="36" t="s">
        <v>371</v>
      </c>
    </row>
    <row r="153" spans="1:16" ht="12.75">
      <c r="A153" s="24" t="s">
        <v>49</v>
      </c>
      <c s="29" t="s">
        <v>256</v>
      </c>
      <c s="29" t="s">
        <v>373</v>
      </c>
      <c s="24" t="s">
        <v>33</v>
      </c>
      <c s="30" t="s">
        <v>374</v>
      </c>
      <c s="31" t="s">
        <v>168</v>
      </c>
      <c s="32">
        <v>78.5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162</v>
      </c>
    </row>
    <row r="155" spans="1:5" ht="12.75">
      <c r="A155" s="37" t="s">
        <v>56</v>
      </c>
      <c r="E155" s="38" t="s">
        <v>376</v>
      </c>
    </row>
    <row r="156" spans="1:5" ht="153">
      <c r="A156" t="s">
        <v>57</v>
      </c>
      <c r="E156" s="36" t="s">
        <v>371</v>
      </c>
    </row>
    <row r="157" spans="1:16" ht="25.5">
      <c r="A157" s="24" t="s">
        <v>49</v>
      </c>
      <c s="29" t="s">
        <v>263</v>
      </c>
      <c s="29" t="s">
        <v>377</v>
      </c>
      <c s="24" t="s">
        <v>51</v>
      </c>
      <c s="30" t="s">
        <v>378</v>
      </c>
      <c s="31" t="s">
        <v>168</v>
      </c>
      <c s="32">
        <v>4.7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162</v>
      </c>
    </row>
    <row r="159" spans="1:5" ht="12.75">
      <c r="A159" s="37" t="s">
        <v>56</v>
      </c>
      <c r="E159" s="38" t="s">
        <v>379</v>
      </c>
    </row>
    <row r="160" spans="1:5" ht="153">
      <c r="A160" t="s">
        <v>57</v>
      </c>
      <c r="E160" s="36" t="s">
        <v>371</v>
      </c>
    </row>
    <row r="161" spans="1:16" ht="25.5">
      <c r="A161" s="24" t="s">
        <v>49</v>
      </c>
      <c s="29" t="s">
        <v>268</v>
      </c>
      <c s="29" t="s">
        <v>380</v>
      </c>
      <c s="24" t="s">
        <v>51</v>
      </c>
      <c s="30" t="s">
        <v>381</v>
      </c>
      <c s="31" t="s">
        <v>168</v>
      </c>
      <c s="32">
        <v>20.6</v>
      </c>
      <c s="33">
        <v>0</v>
      </c>
      <c s="34">
        <f>ROUND(ROUND(H161,2)*ROUND(G161,3),2)</f>
      </c>
      <c r="O161">
        <f>(I161*21)/100</f>
      </c>
      <c t="s">
        <v>27</v>
      </c>
    </row>
    <row r="162" spans="1:5" ht="12.75">
      <c r="A162" s="35" t="s">
        <v>54</v>
      </c>
      <c r="E162" s="36" t="s">
        <v>162</v>
      </c>
    </row>
    <row r="163" spans="1:5" ht="12.75">
      <c r="A163" s="37" t="s">
        <v>56</v>
      </c>
      <c r="E163" s="38" t="s">
        <v>382</v>
      </c>
    </row>
    <row r="164" spans="1:5" ht="153">
      <c r="A164" t="s">
        <v>57</v>
      </c>
      <c r="E164" s="36" t="s">
        <v>371</v>
      </c>
    </row>
    <row r="165" spans="1:16" ht="25.5">
      <c r="A165" s="24" t="s">
        <v>49</v>
      </c>
      <c s="29" t="s">
        <v>274</v>
      </c>
      <c s="29" t="s">
        <v>383</v>
      </c>
      <c s="24" t="s">
        <v>51</v>
      </c>
      <c s="30" t="s">
        <v>384</v>
      </c>
      <c s="31" t="s">
        <v>168</v>
      </c>
      <c s="32">
        <v>61.8</v>
      </c>
      <c s="33">
        <v>0</v>
      </c>
      <c s="34">
        <f>ROUND(ROUND(H165,2)*ROUND(G165,3),2)</f>
      </c>
      <c r="O165">
        <f>(I165*21)/100</f>
      </c>
      <c t="s">
        <v>27</v>
      </c>
    </row>
    <row r="166" spans="1:5" ht="12.75">
      <c r="A166" s="35" t="s">
        <v>54</v>
      </c>
      <c r="E166" s="36" t="s">
        <v>162</v>
      </c>
    </row>
    <row r="167" spans="1:5" ht="12.75">
      <c r="A167" s="37" t="s">
        <v>56</v>
      </c>
      <c r="E167" s="38" t="s">
        <v>385</v>
      </c>
    </row>
    <row r="168" spans="1:5" ht="153">
      <c r="A168" t="s">
        <v>57</v>
      </c>
      <c r="E168" s="36" t="s">
        <v>371</v>
      </c>
    </row>
    <row r="169" spans="1:16" ht="12.75">
      <c r="A169" s="24" t="s">
        <v>49</v>
      </c>
      <c s="29" t="s">
        <v>279</v>
      </c>
      <c s="29" t="s">
        <v>386</v>
      </c>
      <c s="24" t="s">
        <v>51</v>
      </c>
      <c s="30" t="s">
        <v>387</v>
      </c>
      <c s="31" t="s">
        <v>168</v>
      </c>
      <c s="32">
        <v>2.2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162</v>
      </c>
    </row>
    <row r="171" spans="1:5" ht="12.75">
      <c r="A171" s="37" t="s">
        <v>56</v>
      </c>
      <c r="E171" s="38" t="s">
        <v>388</v>
      </c>
    </row>
    <row r="172" spans="1:5" ht="89.25">
      <c r="A172" t="s">
        <v>57</v>
      </c>
      <c r="E172" s="36" t="s">
        <v>239</v>
      </c>
    </row>
    <row r="173" spans="1:16" ht="12.75">
      <c r="A173" s="24" t="s">
        <v>49</v>
      </c>
      <c s="29" t="s">
        <v>285</v>
      </c>
      <c s="29" t="s">
        <v>241</v>
      </c>
      <c s="24" t="s">
        <v>51</v>
      </c>
      <c s="30" t="s">
        <v>242</v>
      </c>
      <c s="31" t="s">
        <v>168</v>
      </c>
      <c s="32">
        <v>20.05</v>
      </c>
      <c s="33">
        <v>0</v>
      </c>
      <c s="34">
        <f>ROUND(ROUND(H173,2)*ROUND(G173,3),2)</f>
      </c>
      <c r="O173">
        <f>(I173*21)/100</f>
      </c>
      <c t="s">
        <v>27</v>
      </c>
    </row>
    <row r="174" spans="1:5" ht="12.75">
      <c r="A174" s="35" t="s">
        <v>54</v>
      </c>
      <c r="E174" s="36" t="s">
        <v>162</v>
      </c>
    </row>
    <row r="175" spans="1:5" ht="51">
      <c r="A175" s="37" t="s">
        <v>56</v>
      </c>
      <c r="E175" s="38" t="s">
        <v>389</v>
      </c>
    </row>
    <row r="176" spans="1:5" ht="89.25">
      <c r="A176" t="s">
        <v>57</v>
      </c>
      <c r="E176" s="36" t="s">
        <v>239</v>
      </c>
    </row>
    <row r="177" spans="1:16" ht="12.75">
      <c r="A177" s="24" t="s">
        <v>49</v>
      </c>
      <c s="29" t="s">
        <v>290</v>
      </c>
      <c s="29" t="s">
        <v>245</v>
      </c>
      <c s="24" t="s">
        <v>51</v>
      </c>
      <c s="30" t="s">
        <v>246</v>
      </c>
      <c s="31" t="s">
        <v>121</v>
      </c>
      <c s="32">
        <v>5.95</v>
      </c>
      <c s="33">
        <v>0</v>
      </c>
      <c s="34">
        <f>ROUND(ROUND(H177,2)*ROUND(G177,3),2)</f>
      </c>
      <c r="O177">
        <f>(I177*21)/100</f>
      </c>
      <c t="s">
        <v>27</v>
      </c>
    </row>
    <row r="178" spans="1:5" ht="12.75">
      <c r="A178" s="35" t="s">
        <v>54</v>
      </c>
      <c r="E178" s="36" t="s">
        <v>162</v>
      </c>
    </row>
    <row r="179" spans="1:5" ht="12.75">
      <c r="A179" s="37" t="s">
        <v>56</v>
      </c>
      <c r="E179" s="38" t="s">
        <v>390</v>
      </c>
    </row>
    <row r="180" spans="1:5" ht="38.25">
      <c r="A180" t="s">
        <v>57</v>
      </c>
      <c r="E180" s="36" t="s">
        <v>248</v>
      </c>
    </row>
    <row r="181" spans="1:18" ht="12.75" customHeight="1">
      <c r="A181" s="6" t="s">
        <v>47</v>
      </c>
      <c s="6"/>
      <c s="43" t="s">
        <v>87</v>
      </c>
      <c s="6"/>
      <c s="27" t="s">
        <v>249</v>
      </c>
      <c s="6"/>
      <c s="6"/>
      <c s="6"/>
      <c s="44">
        <f>0+Q181</f>
      </c>
      <c r="O181">
        <f>0+R181</f>
      </c>
      <c r="Q181">
        <f>0+I182+I186+I190+I194</f>
      </c>
      <c>
        <f>0+O182+O186+O190+O194</f>
      </c>
    </row>
    <row r="182" spans="1:16" ht="12.75">
      <c r="A182" s="24" t="s">
        <v>49</v>
      </c>
      <c s="29" t="s">
        <v>391</v>
      </c>
      <c s="29" t="s">
        <v>392</v>
      </c>
      <c s="24" t="s">
        <v>51</v>
      </c>
      <c s="30" t="s">
        <v>393</v>
      </c>
      <c s="31" t="s">
        <v>259</v>
      </c>
      <c s="32">
        <v>5</v>
      </c>
      <c s="33">
        <v>0</v>
      </c>
      <c s="34">
        <f>ROUND(ROUND(H182,2)*ROUND(G182,3),2)</f>
      </c>
      <c r="O182">
        <f>(I182*21)/100</f>
      </c>
      <c t="s">
        <v>27</v>
      </c>
    </row>
    <row r="183" spans="1:5" ht="12.75">
      <c r="A183" s="35" t="s">
        <v>54</v>
      </c>
      <c r="E183" s="36" t="s">
        <v>51</v>
      </c>
    </row>
    <row r="184" spans="1:5" ht="12.75">
      <c r="A184" s="37" t="s">
        <v>56</v>
      </c>
      <c r="E184" s="38" t="s">
        <v>394</v>
      </c>
    </row>
    <row r="185" spans="1:5" ht="12.75">
      <c r="A185" t="s">
        <v>57</v>
      </c>
      <c r="E185" s="36" t="s">
        <v>395</v>
      </c>
    </row>
    <row r="186" spans="1:16" ht="12.75">
      <c r="A186" s="24" t="s">
        <v>49</v>
      </c>
      <c s="29" t="s">
        <v>396</v>
      </c>
      <c s="29" t="s">
        <v>397</v>
      </c>
      <c s="24" t="s">
        <v>51</v>
      </c>
      <c s="30" t="s">
        <v>398</v>
      </c>
      <c s="31" t="s">
        <v>259</v>
      </c>
      <c s="32">
        <v>5</v>
      </c>
      <c s="33">
        <v>0</v>
      </c>
      <c s="34">
        <f>ROUND(ROUND(H186,2)*ROUND(G186,3),2)</f>
      </c>
      <c r="O186">
        <f>(I186*21)/100</f>
      </c>
      <c t="s">
        <v>27</v>
      </c>
    </row>
    <row r="187" spans="1:5" ht="12.75">
      <c r="A187" s="35" t="s">
        <v>54</v>
      </c>
      <c r="E187" s="36" t="s">
        <v>51</v>
      </c>
    </row>
    <row r="188" spans="1:5" ht="12.75">
      <c r="A188" s="37" t="s">
        <v>56</v>
      </c>
      <c r="E188" s="38" t="s">
        <v>399</v>
      </c>
    </row>
    <row r="189" spans="1:5" ht="12.75">
      <c r="A189" t="s">
        <v>57</v>
      </c>
      <c r="E189" s="36" t="s">
        <v>400</v>
      </c>
    </row>
    <row r="190" spans="1:16" ht="12.75">
      <c r="A190" s="24" t="s">
        <v>49</v>
      </c>
      <c s="29" t="s">
        <v>401</v>
      </c>
      <c s="29" t="s">
        <v>269</v>
      </c>
      <c s="24" t="s">
        <v>51</v>
      </c>
      <c s="30" t="s">
        <v>270</v>
      </c>
      <c s="31" t="s">
        <v>259</v>
      </c>
      <c s="32">
        <v>5</v>
      </c>
      <c s="33">
        <v>0</v>
      </c>
      <c s="34">
        <f>ROUND(ROUND(H190,2)*ROUND(G190,3),2)</f>
      </c>
      <c r="O190">
        <f>(I190*21)/100</f>
      </c>
      <c t="s">
        <v>27</v>
      </c>
    </row>
    <row r="191" spans="1:5" ht="12.75">
      <c r="A191" s="35" t="s">
        <v>54</v>
      </c>
      <c r="E191" s="36" t="s">
        <v>51</v>
      </c>
    </row>
    <row r="192" spans="1:5" ht="12.75">
      <c r="A192" s="37" t="s">
        <v>56</v>
      </c>
      <c r="E192" s="38" t="s">
        <v>402</v>
      </c>
    </row>
    <row r="193" spans="1:5" ht="25.5">
      <c r="A193" t="s">
        <v>57</v>
      </c>
      <c r="E193" s="36" t="s">
        <v>273</v>
      </c>
    </row>
    <row r="194" spans="1:16" ht="12.75">
      <c r="A194" s="24" t="s">
        <v>49</v>
      </c>
      <c s="29" t="s">
        <v>403</v>
      </c>
      <c s="29" t="s">
        <v>275</v>
      </c>
      <c s="24" t="s">
        <v>51</v>
      </c>
      <c s="30" t="s">
        <v>276</v>
      </c>
      <c s="31" t="s">
        <v>259</v>
      </c>
      <c s="32">
        <v>5</v>
      </c>
      <c s="33">
        <v>0</v>
      </c>
      <c s="34">
        <f>ROUND(ROUND(H194,2)*ROUND(G194,3),2)</f>
      </c>
      <c r="O194">
        <f>(I194*21)/100</f>
      </c>
      <c t="s">
        <v>27</v>
      </c>
    </row>
    <row r="195" spans="1:5" ht="12.75">
      <c r="A195" s="35" t="s">
        <v>54</v>
      </c>
      <c r="E195" s="36" t="s">
        <v>51</v>
      </c>
    </row>
    <row r="196" spans="1:5" ht="12.75">
      <c r="A196" s="37" t="s">
        <v>56</v>
      </c>
      <c r="E196" s="38" t="s">
        <v>404</v>
      </c>
    </row>
    <row r="197" spans="1:5" ht="25.5">
      <c r="A197" t="s">
        <v>57</v>
      </c>
      <c r="E197" s="36" t="s">
        <v>273</v>
      </c>
    </row>
    <row r="198" spans="1:18" ht="12.75" customHeight="1">
      <c r="A198" s="6" t="s">
        <v>47</v>
      </c>
      <c s="6"/>
      <c s="43" t="s">
        <v>44</v>
      </c>
      <c s="6"/>
      <c s="27" t="s">
        <v>278</v>
      </c>
      <c s="6"/>
      <c s="6"/>
      <c s="6"/>
      <c s="44">
        <f>0+Q198</f>
      </c>
      <c r="O198">
        <f>0+R198</f>
      </c>
      <c r="Q198">
        <f>0+I199+I203+I207+I211+I215+I219+I223+I227+I231+I235+I239+I243+I247+I251+I255</f>
      </c>
      <c>
        <f>0+O199+O203+O207+O211+O215+O219+O223+O227+O231+O235+O239+O243+O247+O251+O255</f>
      </c>
    </row>
    <row r="199" spans="1:16" ht="12.75">
      <c r="A199" s="24" t="s">
        <v>49</v>
      </c>
      <c s="29" t="s">
        <v>405</v>
      </c>
      <c s="29" t="s">
        <v>406</v>
      </c>
      <c s="24" t="s">
        <v>51</v>
      </c>
      <c s="30" t="s">
        <v>407</v>
      </c>
      <c s="31" t="s">
        <v>121</v>
      </c>
      <c s="32">
        <v>4.5</v>
      </c>
      <c s="33">
        <v>0</v>
      </c>
      <c s="34">
        <f>ROUND(ROUND(H199,2)*ROUND(G199,3),2)</f>
      </c>
      <c r="O199">
        <f>(I199*21)/100</f>
      </c>
      <c t="s">
        <v>27</v>
      </c>
    </row>
    <row r="200" spans="1:5" ht="12.75">
      <c r="A200" s="35" t="s">
        <v>54</v>
      </c>
      <c r="E200" s="36" t="s">
        <v>162</v>
      </c>
    </row>
    <row r="201" spans="1:5" ht="12.75">
      <c r="A201" s="37" t="s">
        <v>56</v>
      </c>
      <c r="E201" s="38" t="s">
        <v>408</v>
      </c>
    </row>
    <row r="202" spans="1:5" ht="63.75">
      <c r="A202" t="s">
        <v>57</v>
      </c>
      <c r="E202" s="36" t="s">
        <v>409</v>
      </c>
    </row>
    <row r="203" spans="1:16" ht="12.75">
      <c r="A203" s="24" t="s">
        <v>49</v>
      </c>
      <c s="29" t="s">
        <v>410</v>
      </c>
      <c s="29" t="s">
        <v>411</v>
      </c>
      <c s="24" t="s">
        <v>51</v>
      </c>
      <c s="30" t="s">
        <v>412</v>
      </c>
      <c s="31" t="s">
        <v>121</v>
      </c>
      <c s="32">
        <v>4</v>
      </c>
      <c s="33">
        <v>0</v>
      </c>
      <c s="34">
        <f>ROUND(ROUND(H203,2)*ROUND(G203,3),2)</f>
      </c>
      <c r="O203">
        <f>(I203*21)/100</f>
      </c>
      <c t="s">
        <v>27</v>
      </c>
    </row>
    <row r="204" spans="1:5" ht="12.75">
      <c r="A204" s="35" t="s">
        <v>54</v>
      </c>
      <c r="E204" s="36" t="s">
        <v>162</v>
      </c>
    </row>
    <row r="205" spans="1:5" ht="12.75">
      <c r="A205" s="37" t="s">
        <v>56</v>
      </c>
      <c r="E205" s="38" t="s">
        <v>413</v>
      </c>
    </row>
    <row r="206" spans="1:5" ht="38.25">
      <c r="A206" t="s">
        <v>57</v>
      </c>
      <c r="E206" s="36" t="s">
        <v>414</v>
      </c>
    </row>
    <row r="207" spans="1:16" ht="12.75">
      <c r="A207" s="24" t="s">
        <v>49</v>
      </c>
      <c s="29" t="s">
        <v>415</v>
      </c>
      <c s="29" t="s">
        <v>416</v>
      </c>
      <c s="24" t="s">
        <v>51</v>
      </c>
      <c s="30" t="s">
        <v>417</v>
      </c>
      <c s="31" t="s">
        <v>259</v>
      </c>
      <c s="32">
        <v>11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418</v>
      </c>
    </row>
    <row r="209" spans="1:5" ht="12.75">
      <c r="A209" s="37" t="s">
        <v>56</v>
      </c>
      <c r="E209" s="38" t="s">
        <v>419</v>
      </c>
    </row>
    <row r="210" spans="1:5" ht="25.5">
      <c r="A210" t="s">
        <v>57</v>
      </c>
      <c r="E210" s="36" t="s">
        <v>420</v>
      </c>
    </row>
    <row r="211" spans="1:16" ht="12.75">
      <c r="A211" s="24" t="s">
        <v>49</v>
      </c>
      <c s="29" t="s">
        <v>421</v>
      </c>
      <c s="29" t="s">
        <v>422</v>
      </c>
      <c s="24" t="s">
        <v>51</v>
      </c>
      <c s="30" t="s">
        <v>423</v>
      </c>
      <c s="31" t="s">
        <v>259</v>
      </c>
      <c s="32">
        <v>1</v>
      </c>
      <c s="33">
        <v>0</v>
      </c>
      <c s="34">
        <f>ROUND(ROUND(H211,2)*ROUND(G211,3),2)</f>
      </c>
      <c r="O211">
        <f>(I211*21)/100</f>
      </c>
      <c t="s">
        <v>27</v>
      </c>
    </row>
    <row r="212" spans="1:5" ht="12.75">
      <c r="A212" s="35" t="s">
        <v>54</v>
      </c>
      <c r="E212" s="36" t="s">
        <v>51</v>
      </c>
    </row>
    <row r="213" spans="1:5" ht="12.75">
      <c r="A213" s="37" t="s">
        <v>56</v>
      </c>
      <c r="E213" s="38" t="s">
        <v>424</v>
      </c>
    </row>
    <row r="214" spans="1:5" ht="25.5">
      <c r="A214" t="s">
        <v>57</v>
      </c>
      <c r="E214" s="36" t="s">
        <v>420</v>
      </c>
    </row>
    <row r="215" spans="1:16" ht="12.75">
      <c r="A215" s="24" t="s">
        <v>49</v>
      </c>
      <c s="29" t="s">
        <v>425</v>
      </c>
      <c s="29" t="s">
        <v>426</v>
      </c>
      <c s="24" t="s">
        <v>51</v>
      </c>
      <c s="30" t="s">
        <v>427</v>
      </c>
      <c s="31" t="s">
        <v>109</v>
      </c>
      <c s="32">
        <v>0.505</v>
      </c>
      <c s="33">
        <v>0</v>
      </c>
      <c s="34">
        <f>ROUND(ROUND(H215,2)*ROUND(G215,3),2)</f>
      </c>
      <c r="O215">
        <f>(I215*21)/100</f>
      </c>
      <c t="s">
        <v>27</v>
      </c>
    </row>
    <row r="216" spans="1:5" ht="25.5">
      <c r="A216" s="35" t="s">
        <v>54</v>
      </c>
      <c r="E216" s="36" t="s">
        <v>428</v>
      </c>
    </row>
    <row r="217" spans="1:5" ht="51">
      <c r="A217" s="37" t="s">
        <v>56</v>
      </c>
      <c r="E217" s="38" t="s">
        <v>429</v>
      </c>
    </row>
    <row r="218" spans="1:5" ht="51">
      <c r="A218" t="s">
        <v>57</v>
      </c>
      <c r="E218" s="36" t="s">
        <v>430</v>
      </c>
    </row>
    <row r="219" spans="1:16" ht="12.75">
      <c r="A219" s="24" t="s">
        <v>49</v>
      </c>
      <c s="29" t="s">
        <v>431</v>
      </c>
      <c s="29" t="s">
        <v>432</v>
      </c>
      <c s="24" t="s">
        <v>51</v>
      </c>
      <c s="30" t="s">
        <v>433</v>
      </c>
      <c s="31" t="s">
        <v>121</v>
      </c>
      <c s="32">
        <v>863.4</v>
      </c>
      <c s="33">
        <v>0</v>
      </c>
      <c s="34">
        <f>ROUND(ROUND(H219,2)*ROUND(G219,3),2)</f>
      </c>
      <c r="O219">
        <f>(I219*21)/100</f>
      </c>
      <c t="s">
        <v>27</v>
      </c>
    </row>
    <row r="220" spans="1:5" ht="25.5">
      <c r="A220" s="35" t="s">
        <v>54</v>
      </c>
      <c r="E220" s="36" t="s">
        <v>282</v>
      </c>
    </row>
    <row r="221" spans="1:5" ht="12.75">
      <c r="A221" s="37" t="s">
        <v>56</v>
      </c>
      <c r="E221" s="38" t="s">
        <v>434</v>
      </c>
    </row>
    <row r="222" spans="1:5" ht="51">
      <c r="A222" t="s">
        <v>57</v>
      </c>
      <c r="E222" s="36" t="s">
        <v>284</v>
      </c>
    </row>
    <row r="223" spans="1:16" ht="12.75">
      <c r="A223" s="24" t="s">
        <v>49</v>
      </c>
      <c s="29" t="s">
        <v>435</v>
      </c>
      <c s="29" t="s">
        <v>280</v>
      </c>
      <c s="24" t="s">
        <v>51</v>
      </c>
      <c s="30" t="s">
        <v>281</v>
      </c>
      <c s="31" t="s">
        <v>121</v>
      </c>
      <c s="32">
        <v>921.7</v>
      </c>
      <c s="33">
        <v>0</v>
      </c>
      <c s="34">
        <f>ROUND(ROUND(H223,2)*ROUND(G223,3),2)</f>
      </c>
      <c r="O223">
        <f>(I223*21)/100</f>
      </c>
      <c t="s">
        <v>27</v>
      </c>
    </row>
    <row r="224" spans="1:5" ht="25.5">
      <c r="A224" s="35" t="s">
        <v>54</v>
      </c>
      <c r="E224" s="36" t="s">
        <v>282</v>
      </c>
    </row>
    <row r="225" spans="1:5" ht="63.75">
      <c r="A225" s="37" t="s">
        <v>56</v>
      </c>
      <c r="E225" s="38" t="s">
        <v>436</v>
      </c>
    </row>
    <row r="226" spans="1:5" ht="51">
      <c r="A226" t="s">
        <v>57</v>
      </c>
      <c r="E226" s="36" t="s">
        <v>284</v>
      </c>
    </row>
    <row r="227" spans="1:16" ht="12.75">
      <c r="A227" s="24" t="s">
        <v>49</v>
      </c>
      <c s="29" t="s">
        <v>437</v>
      </c>
      <c s="29" t="s">
        <v>286</v>
      </c>
      <c s="24" t="s">
        <v>51</v>
      </c>
      <c s="30" t="s">
        <v>287</v>
      </c>
      <c s="31" t="s">
        <v>121</v>
      </c>
      <c s="32">
        <v>219.15</v>
      </c>
      <c s="33">
        <v>0</v>
      </c>
      <c s="34">
        <f>ROUND(ROUND(H227,2)*ROUND(G227,3),2)</f>
      </c>
      <c r="O227">
        <f>(I227*21)/100</f>
      </c>
      <c t="s">
        <v>27</v>
      </c>
    </row>
    <row r="228" spans="1:5" ht="12.75">
      <c r="A228" s="35" t="s">
        <v>54</v>
      </c>
      <c r="E228" s="36" t="s">
        <v>162</v>
      </c>
    </row>
    <row r="229" spans="1:5" ht="12.75">
      <c r="A229" s="37" t="s">
        <v>56</v>
      </c>
      <c r="E229" s="38" t="s">
        <v>438</v>
      </c>
    </row>
    <row r="230" spans="1:5" ht="25.5">
      <c r="A230" t="s">
        <v>57</v>
      </c>
      <c r="E230" s="36" t="s">
        <v>289</v>
      </c>
    </row>
    <row r="231" spans="1:16" ht="12.75">
      <c r="A231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121</v>
      </c>
      <c s="32">
        <v>39.4</v>
      </c>
      <c s="33">
        <v>0</v>
      </c>
      <c s="34">
        <f>ROUND(ROUND(H231,2)*ROUND(G231,3),2)</f>
      </c>
      <c r="O231">
        <f>(I231*21)/100</f>
      </c>
      <c t="s">
        <v>27</v>
      </c>
    </row>
    <row r="232" spans="1:5" ht="12.75">
      <c r="A232" s="35" t="s">
        <v>54</v>
      </c>
      <c r="E232" s="36" t="s">
        <v>162</v>
      </c>
    </row>
    <row r="233" spans="1:5" ht="12.75">
      <c r="A233" s="37" t="s">
        <v>56</v>
      </c>
      <c r="E233" s="38" t="s">
        <v>442</v>
      </c>
    </row>
    <row r="234" spans="1:5" ht="25.5">
      <c r="A234" t="s">
        <v>57</v>
      </c>
      <c r="E234" s="36" t="s">
        <v>289</v>
      </c>
    </row>
    <row r="235" spans="1:16" ht="12.75">
      <c r="A235" s="24" t="s">
        <v>49</v>
      </c>
      <c s="29" t="s">
        <v>443</v>
      </c>
      <c s="29" t="s">
        <v>444</v>
      </c>
      <c s="24" t="s">
        <v>51</v>
      </c>
      <c s="30" t="s">
        <v>445</v>
      </c>
      <c s="31" t="s">
        <v>121</v>
      </c>
      <c s="32">
        <v>17.75</v>
      </c>
      <c s="33">
        <v>0</v>
      </c>
      <c s="34">
        <f>ROUND(ROUND(H235,2)*ROUND(G235,3),2)</f>
      </c>
      <c r="O235">
        <f>(I235*21)/100</f>
      </c>
      <c t="s">
        <v>27</v>
      </c>
    </row>
    <row r="236" spans="1:5" ht="25.5">
      <c r="A236" s="35" t="s">
        <v>54</v>
      </c>
      <c r="E236" s="36" t="s">
        <v>446</v>
      </c>
    </row>
    <row r="237" spans="1:5" ht="38.25">
      <c r="A237" s="37" t="s">
        <v>56</v>
      </c>
      <c r="E237" s="38" t="s">
        <v>447</v>
      </c>
    </row>
    <row r="238" spans="1:5" ht="76.5">
      <c r="A238" t="s">
        <v>57</v>
      </c>
      <c r="E238" s="36" t="s">
        <v>448</v>
      </c>
    </row>
    <row r="239" spans="1:16" ht="25.5">
      <c r="A239" s="24" t="s">
        <v>49</v>
      </c>
      <c s="29" t="s">
        <v>449</v>
      </c>
      <c s="29" t="s">
        <v>450</v>
      </c>
      <c s="24" t="s">
        <v>72</v>
      </c>
      <c s="30" t="s">
        <v>451</v>
      </c>
      <c s="31" t="s">
        <v>259</v>
      </c>
      <c s="32">
        <v>6</v>
      </c>
      <c s="33">
        <v>0</v>
      </c>
      <c s="34">
        <f>ROUND(ROUND(H239,2)*ROUND(G239,3),2)</f>
      </c>
      <c r="O239">
        <f>(I239*21)/100</f>
      </c>
      <c t="s">
        <v>27</v>
      </c>
    </row>
    <row r="240" spans="1:5" ht="12.75">
      <c r="A240" s="35" t="s">
        <v>54</v>
      </c>
      <c r="E240" s="36" t="s">
        <v>51</v>
      </c>
    </row>
    <row r="241" spans="1:5" ht="12.75">
      <c r="A241" s="37" t="s">
        <v>56</v>
      </c>
      <c r="E241" s="38" t="s">
        <v>452</v>
      </c>
    </row>
    <row r="242" spans="1:5" ht="89.25">
      <c r="A242" t="s">
        <v>57</v>
      </c>
      <c r="E242" s="36" t="s">
        <v>453</v>
      </c>
    </row>
    <row r="243" spans="1:16" ht="12.75">
      <c r="A243" s="24" t="s">
        <v>49</v>
      </c>
      <c s="29" t="s">
        <v>454</v>
      </c>
      <c s="29" t="s">
        <v>455</v>
      </c>
      <c s="24" t="s">
        <v>72</v>
      </c>
      <c s="30" t="s">
        <v>456</v>
      </c>
      <c s="31" t="s">
        <v>109</v>
      </c>
      <c s="32">
        <v>2.78</v>
      </c>
      <c s="33">
        <v>0</v>
      </c>
      <c s="34">
        <f>ROUND(ROUND(H243,2)*ROUND(G243,3),2)</f>
      </c>
      <c r="O243">
        <f>(I243*21)/100</f>
      </c>
      <c t="s">
        <v>27</v>
      </c>
    </row>
    <row r="244" spans="1:5" ht="25.5">
      <c r="A244" s="35" t="s">
        <v>54</v>
      </c>
      <c r="E244" s="36" t="s">
        <v>110</v>
      </c>
    </row>
    <row r="245" spans="1:5" ht="12.75">
      <c r="A245" s="37" t="s">
        <v>56</v>
      </c>
      <c r="E245" s="38" t="s">
        <v>457</v>
      </c>
    </row>
    <row r="246" spans="1:5" ht="102">
      <c r="A246" t="s">
        <v>57</v>
      </c>
      <c r="E246" s="36" t="s">
        <v>458</v>
      </c>
    </row>
    <row r="247" spans="1:16" ht="12.75">
      <c r="A247" s="24" t="s">
        <v>49</v>
      </c>
      <c s="29" t="s">
        <v>459</v>
      </c>
      <c s="29" t="s">
        <v>460</v>
      </c>
      <c s="24" t="s">
        <v>72</v>
      </c>
      <c s="30" t="s">
        <v>461</v>
      </c>
      <c s="31" t="s">
        <v>109</v>
      </c>
      <c s="32">
        <v>13.23</v>
      </c>
      <c s="33">
        <v>0</v>
      </c>
      <c s="34">
        <f>ROUND(ROUND(H247,2)*ROUND(G247,3),2)</f>
      </c>
      <c r="O247">
        <f>(I247*21)/100</f>
      </c>
      <c t="s">
        <v>27</v>
      </c>
    </row>
    <row r="248" spans="1:5" ht="25.5">
      <c r="A248" s="35" t="s">
        <v>54</v>
      </c>
      <c r="E248" s="36" t="s">
        <v>110</v>
      </c>
    </row>
    <row r="249" spans="1:5" ht="12.75">
      <c r="A249" s="37" t="s">
        <v>56</v>
      </c>
      <c r="E249" s="38" t="s">
        <v>462</v>
      </c>
    </row>
    <row r="250" spans="1:5" ht="102">
      <c r="A250" t="s">
        <v>57</v>
      </c>
      <c r="E250" s="36" t="s">
        <v>458</v>
      </c>
    </row>
    <row r="251" spans="1:16" ht="12.75">
      <c r="A251" s="24" t="s">
        <v>49</v>
      </c>
      <c s="29" t="s">
        <v>463</v>
      </c>
      <c s="29" t="s">
        <v>464</v>
      </c>
      <c s="24" t="s">
        <v>72</v>
      </c>
      <c s="30" t="s">
        <v>465</v>
      </c>
      <c s="31" t="s">
        <v>121</v>
      </c>
      <c s="32">
        <v>56</v>
      </c>
      <c s="33">
        <v>0</v>
      </c>
      <c s="34">
        <f>ROUND(ROUND(H251,2)*ROUND(G251,3),2)</f>
      </c>
      <c r="O251">
        <f>(I251*21)/100</f>
      </c>
      <c t="s">
        <v>27</v>
      </c>
    </row>
    <row r="252" spans="1:5" ht="38.25">
      <c r="A252" s="35" t="s">
        <v>54</v>
      </c>
      <c r="E252" s="36" t="s">
        <v>466</v>
      </c>
    </row>
    <row r="253" spans="1:5" ht="12.75">
      <c r="A253" s="37" t="s">
        <v>56</v>
      </c>
      <c r="E253" s="38" t="s">
        <v>467</v>
      </c>
    </row>
    <row r="254" spans="1:5" ht="76.5">
      <c r="A254" t="s">
        <v>57</v>
      </c>
      <c r="E254" s="36" t="s">
        <v>468</v>
      </c>
    </row>
    <row r="255" spans="1:16" ht="12.75">
      <c r="A255" s="24" t="s">
        <v>49</v>
      </c>
      <c s="29" t="s">
        <v>469</v>
      </c>
      <c s="29" t="s">
        <v>291</v>
      </c>
      <c s="24" t="s">
        <v>72</v>
      </c>
      <c s="30" t="s">
        <v>292</v>
      </c>
      <c s="31" t="s">
        <v>259</v>
      </c>
      <c s="32">
        <v>5</v>
      </c>
      <c s="33">
        <v>0</v>
      </c>
      <c s="34">
        <f>ROUND(ROUND(H255,2)*ROUND(G255,3),2)</f>
      </c>
      <c r="O255">
        <f>(I255*21)/100</f>
      </c>
      <c t="s">
        <v>27</v>
      </c>
    </row>
    <row r="256" spans="1:5" ht="38.25">
      <c r="A256" s="35" t="s">
        <v>54</v>
      </c>
      <c r="E256" s="36" t="s">
        <v>470</v>
      </c>
    </row>
    <row r="257" spans="1:5" ht="12.75">
      <c r="A257" s="37" t="s">
        <v>56</v>
      </c>
      <c r="E257" s="38" t="s">
        <v>471</v>
      </c>
    </row>
    <row r="258" spans="1:5" ht="89.25">
      <c r="A258" t="s">
        <v>57</v>
      </c>
      <c r="E258" s="36" t="s">
        <v>295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0+O8+O29+O90+O95+O152+O157+O162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472</v>
      </c>
      <c s="39">
        <f>0+I8+I29+I90+I95+I152+I157+I162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472</v>
      </c>
      <c s="6"/>
      <c s="18" t="s">
        <v>473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49</v>
      </c>
      <c s="29" t="s">
        <v>33</v>
      </c>
      <c s="29" t="s">
        <v>92</v>
      </c>
      <c s="24" t="s">
        <v>33</v>
      </c>
      <c s="30" t="s">
        <v>93</v>
      </c>
      <c s="31" t="s">
        <v>94</v>
      </c>
      <c s="32">
        <v>98.324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95</v>
      </c>
    </row>
    <row r="11" spans="1:5" ht="12.75">
      <c r="A11" s="37" t="s">
        <v>56</v>
      </c>
      <c r="E11" s="38" t="s">
        <v>474</v>
      </c>
    </row>
    <row r="12" spans="1:5" ht="25.5">
      <c r="A12" t="s">
        <v>57</v>
      </c>
      <c r="E12" s="36" t="s">
        <v>97</v>
      </c>
    </row>
    <row r="13" spans="1:16" ht="12.75">
      <c r="A13" s="24" t="s">
        <v>49</v>
      </c>
      <c s="29" t="s">
        <v>27</v>
      </c>
      <c s="29" t="s">
        <v>92</v>
      </c>
      <c s="24" t="s">
        <v>27</v>
      </c>
      <c s="30" t="s">
        <v>93</v>
      </c>
      <c s="31" t="s">
        <v>94</v>
      </c>
      <c s="32">
        <v>39.252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98</v>
      </c>
    </row>
    <row r="15" spans="1:5" ht="51">
      <c r="A15" s="37" t="s">
        <v>56</v>
      </c>
      <c r="E15" s="38" t="s">
        <v>475</v>
      </c>
    </row>
    <row r="16" spans="1:5" ht="25.5">
      <c r="A16" t="s">
        <v>57</v>
      </c>
      <c r="E16" s="36" t="s">
        <v>97</v>
      </c>
    </row>
    <row r="17" spans="1:16" ht="12.75">
      <c r="A17" s="24" t="s">
        <v>49</v>
      </c>
      <c s="29" t="s">
        <v>26</v>
      </c>
      <c s="29" t="s">
        <v>92</v>
      </c>
      <c s="24" t="s">
        <v>26</v>
      </c>
      <c s="30" t="s">
        <v>93</v>
      </c>
      <c s="31" t="s">
        <v>94</v>
      </c>
      <c s="32">
        <v>14.344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100</v>
      </c>
    </row>
    <row r="19" spans="1:5" ht="89.25">
      <c r="A19" s="37" t="s">
        <v>56</v>
      </c>
      <c r="E19" s="38" t="s">
        <v>476</v>
      </c>
    </row>
    <row r="20" spans="1:5" ht="25.5">
      <c r="A20" t="s">
        <v>57</v>
      </c>
      <c r="E20" s="36" t="s">
        <v>97</v>
      </c>
    </row>
    <row r="21" spans="1:16" ht="12.75">
      <c r="A21" s="24" t="s">
        <v>49</v>
      </c>
      <c s="29" t="s">
        <v>37</v>
      </c>
      <c s="29" t="s">
        <v>92</v>
      </c>
      <c s="24" t="s">
        <v>37</v>
      </c>
      <c s="30" t="s">
        <v>93</v>
      </c>
      <c s="31" t="s">
        <v>94</v>
      </c>
      <c s="32">
        <v>0.9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102</v>
      </c>
    </row>
    <row r="23" spans="1:5" ht="12.75">
      <c r="A23" s="37" t="s">
        <v>56</v>
      </c>
      <c r="E23" s="38" t="s">
        <v>477</v>
      </c>
    </row>
    <row r="24" spans="1:5" ht="25.5">
      <c r="A24" t="s">
        <v>57</v>
      </c>
      <c r="E24" s="36" t="s">
        <v>97</v>
      </c>
    </row>
    <row r="25" spans="1:16" ht="12.75">
      <c r="A25" s="24" t="s">
        <v>49</v>
      </c>
      <c s="29" t="s">
        <v>39</v>
      </c>
      <c s="29" t="s">
        <v>92</v>
      </c>
      <c s="24" t="s">
        <v>39</v>
      </c>
      <c s="30" t="s">
        <v>93</v>
      </c>
      <c s="31" t="s">
        <v>94</v>
      </c>
      <c s="32">
        <v>2.88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104</v>
      </c>
    </row>
    <row r="27" spans="1:5" ht="12.75">
      <c r="A27" s="37" t="s">
        <v>56</v>
      </c>
      <c r="E27" s="38" t="s">
        <v>478</v>
      </c>
    </row>
    <row r="28" spans="1:5" ht="25.5">
      <c r="A28" t="s">
        <v>57</v>
      </c>
      <c r="E28" s="36" t="s">
        <v>97</v>
      </c>
    </row>
    <row r="29" spans="1:18" ht="12.75" customHeight="1">
      <c r="A29" s="6" t="s">
        <v>47</v>
      </c>
      <c s="6"/>
      <c s="43" t="s">
        <v>33</v>
      </c>
      <c s="6"/>
      <c s="27" t="s">
        <v>106</v>
      </c>
      <c s="6"/>
      <c s="6"/>
      <c s="6"/>
      <c s="44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24" t="s">
        <v>49</v>
      </c>
      <c s="29" t="s">
        <v>41</v>
      </c>
      <c s="29" t="s">
        <v>107</v>
      </c>
      <c s="24" t="s">
        <v>72</v>
      </c>
      <c s="30" t="s">
        <v>108</v>
      </c>
      <c s="31" t="s">
        <v>109</v>
      </c>
      <c s="32">
        <v>1.2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110</v>
      </c>
    </row>
    <row r="32" spans="1:5" ht="12.75">
      <c r="A32" s="37" t="s">
        <v>56</v>
      </c>
      <c r="E32" s="38" t="s">
        <v>479</v>
      </c>
    </row>
    <row r="33" spans="1:5" ht="63.75">
      <c r="A33" t="s">
        <v>57</v>
      </c>
      <c r="E33" s="36" t="s">
        <v>112</v>
      </c>
    </row>
    <row r="34" spans="1:16" ht="12.75">
      <c r="A34" s="24" t="s">
        <v>49</v>
      </c>
      <c s="29" t="s">
        <v>84</v>
      </c>
      <c s="29" t="s">
        <v>313</v>
      </c>
      <c s="24" t="s">
        <v>72</v>
      </c>
      <c s="30" t="s">
        <v>314</v>
      </c>
      <c s="31" t="s">
        <v>109</v>
      </c>
      <c s="32">
        <v>4.03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110</v>
      </c>
    </row>
    <row r="36" spans="1:5" ht="38.25">
      <c r="A36" s="37" t="s">
        <v>56</v>
      </c>
      <c r="E36" s="38" t="s">
        <v>480</v>
      </c>
    </row>
    <row r="37" spans="1:5" ht="63.75">
      <c r="A37" t="s">
        <v>57</v>
      </c>
      <c r="E37" s="36" t="s">
        <v>112</v>
      </c>
    </row>
    <row r="38" spans="1:16" ht="12.75">
      <c r="A38" s="24" t="s">
        <v>49</v>
      </c>
      <c s="29" t="s">
        <v>87</v>
      </c>
      <c s="29" t="s">
        <v>319</v>
      </c>
      <c s="24" t="s">
        <v>72</v>
      </c>
      <c s="30" t="s">
        <v>320</v>
      </c>
      <c s="31" t="s">
        <v>109</v>
      </c>
      <c s="32">
        <v>0.762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110</v>
      </c>
    </row>
    <row r="40" spans="1:5" ht="38.25">
      <c r="A40" s="37" t="s">
        <v>56</v>
      </c>
      <c r="E40" s="38" t="s">
        <v>481</v>
      </c>
    </row>
    <row r="41" spans="1:5" ht="63.75">
      <c r="A41" t="s">
        <v>57</v>
      </c>
      <c r="E41" s="36" t="s">
        <v>112</v>
      </c>
    </row>
    <row r="42" spans="1:16" ht="25.5">
      <c r="A42" s="24" t="s">
        <v>49</v>
      </c>
      <c s="29" t="s">
        <v>44</v>
      </c>
      <c s="29" t="s">
        <v>482</v>
      </c>
      <c s="24" t="s">
        <v>72</v>
      </c>
      <c s="30" t="s">
        <v>483</v>
      </c>
      <c s="31" t="s">
        <v>109</v>
      </c>
      <c s="32">
        <v>0.9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38.25">
      <c r="A43" s="35" t="s">
        <v>54</v>
      </c>
      <c r="E43" s="36" t="s">
        <v>484</v>
      </c>
    </row>
    <row r="44" spans="1:5" ht="12.75">
      <c r="A44" s="37" t="s">
        <v>56</v>
      </c>
      <c r="E44" s="38" t="s">
        <v>485</v>
      </c>
    </row>
    <row r="45" spans="1:5" ht="63.75">
      <c r="A45" t="s">
        <v>57</v>
      </c>
      <c r="E45" s="36" t="s">
        <v>486</v>
      </c>
    </row>
    <row r="46" spans="1:16" ht="25.5">
      <c r="A46" s="24" t="s">
        <v>49</v>
      </c>
      <c s="29" t="s">
        <v>46</v>
      </c>
      <c s="29" t="s">
        <v>113</v>
      </c>
      <c s="24" t="s">
        <v>72</v>
      </c>
      <c s="30" t="s">
        <v>114</v>
      </c>
      <c s="31" t="s">
        <v>109</v>
      </c>
      <c s="32">
        <v>5.299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110</v>
      </c>
    </row>
    <row r="48" spans="1:5" ht="63.75">
      <c r="A48" s="37" t="s">
        <v>56</v>
      </c>
      <c r="E48" s="38" t="s">
        <v>487</v>
      </c>
    </row>
    <row r="49" spans="1:5" ht="63.75">
      <c r="A49" t="s">
        <v>57</v>
      </c>
      <c r="E49" s="36" t="s">
        <v>112</v>
      </c>
    </row>
    <row r="50" spans="1:16" ht="25.5">
      <c r="A50" s="24" t="s">
        <v>49</v>
      </c>
      <c s="29" t="s">
        <v>128</v>
      </c>
      <c s="29" t="s">
        <v>116</v>
      </c>
      <c s="24" t="s">
        <v>72</v>
      </c>
      <c s="30" t="s">
        <v>117</v>
      </c>
      <c s="31" t="s">
        <v>109</v>
      </c>
      <c s="32">
        <v>0.36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110</v>
      </c>
    </row>
    <row r="52" spans="1:5" ht="12.75">
      <c r="A52" s="37" t="s">
        <v>56</v>
      </c>
      <c r="E52" s="38" t="s">
        <v>488</v>
      </c>
    </row>
    <row r="53" spans="1:5" ht="63.75">
      <c r="A53" t="s">
        <v>57</v>
      </c>
      <c r="E53" s="36" t="s">
        <v>112</v>
      </c>
    </row>
    <row r="54" spans="1:16" ht="12.75">
      <c r="A54" s="24" t="s">
        <v>49</v>
      </c>
      <c s="29" t="s">
        <v>131</v>
      </c>
      <c s="29" t="s">
        <v>324</v>
      </c>
      <c s="24" t="s">
        <v>72</v>
      </c>
      <c s="30" t="s">
        <v>325</v>
      </c>
      <c s="31" t="s">
        <v>121</v>
      </c>
      <c s="32">
        <v>4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38.25">
      <c r="A55" s="35" t="s">
        <v>54</v>
      </c>
      <c r="E55" s="36" t="s">
        <v>122</v>
      </c>
    </row>
    <row r="56" spans="1:5" ht="12.75">
      <c r="A56" s="37" t="s">
        <v>56</v>
      </c>
      <c r="E56" s="38" t="s">
        <v>489</v>
      </c>
    </row>
    <row r="57" spans="1:5" ht="63.75">
      <c r="A57" t="s">
        <v>57</v>
      </c>
      <c r="E57" s="36" t="s">
        <v>112</v>
      </c>
    </row>
    <row r="58" spans="1:16" ht="12.75">
      <c r="A58" s="24" t="s">
        <v>49</v>
      </c>
      <c s="29" t="s">
        <v>137</v>
      </c>
      <c s="29" t="s">
        <v>132</v>
      </c>
      <c s="24" t="s">
        <v>72</v>
      </c>
      <c s="30" t="s">
        <v>133</v>
      </c>
      <c s="31" t="s">
        <v>109</v>
      </c>
      <c s="32">
        <v>52.172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110</v>
      </c>
    </row>
    <row r="60" spans="1:5" ht="63.75">
      <c r="A60" s="37" t="s">
        <v>56</v>
      </c>
      <c r="E60" s="38" t="s">
        <v>490</v>
      </c>
    </row>
    <row r="61" spans="1:5" ht="369.75">
      <c r="A61" t="s">
        <v>57</v>
      </c>
      <c r="E61" s="36" t="s">
        <v>136</v>
      </c>
    </row>
    <row r="62" spans="1:16" ht="12.75">
      <c r="A62" s="24" t="s">
        <v>49</v>
      </c>
      <c s="29" t="s">
        <v>139</v>
      </c>
      <c s="29" t="s">
        <v>145</v>
      </c>
      <c s="24" t="s">
        <v>72</v>
      </c>
      <c s="30" t="s">
        <v>146</v>
      </c>
      <c s="31" t="s">
        <v>109</v>
      </c>
      <c s="32">
        <v>20.126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110</v>
      </c>
    </row>
    <row r="64" spans="1:5" ht="38.25">
      <c r="A64" s="37" t="s">
        <v>56</v>
      </c>
      <c r="E64" s="38" t="s">
        <v>491</v>
      </c>
    </row>
    <row r="65" spans="1:5" ht="318.75">
      <c r="A65" t="s">
        <v>57</v>
      </c>
      <c r="E65" s="36" t="s">
        <v>143</v>
      </c>
    </row>
    <row r="66" spans="1:16" ht="12.75">
      <c r="A66" s="24" t="s">
        <v>49</v>
      </c>
      <c s="29" t="s">
        <v>144</v>
      </c>
      <c s="29" t="s">
        <v>149</v>
      </c>
      <c s="24" t="s">
        <v>51</v>
      </c>
      <c s="30" t="s">
        <v>150</v>
      </c>
      <c s="31" t="s">
        <v>109</v>
      </c>
      <c s="32">
        <v>64.522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51</v>
      </c>
    </row>
    <row r="68" spans="1:5" ht="63.75">
      <c r="A68" s="37" t="s">
        <v>56</v>
      </c>
      <c r="E68" s="38" t="s">
        <v>492</v>
      </c>
    </row>
    <row r="69" spans="1:5" ht="191.25">
      <c r="A69" t="s">
        <v>57</v>
      </c>
      <c r="E69" s="36" t="s">
        <v>152</v>
      </c>
    </row>
    <row r="70" spans="1:16" ht="12.75">
      <c r="A70" s="24" t="s">
        <v>49</v>
      </c>
      <c s="29" t="s">
        <v>148</v>
      </c>
      <c s="29" t="s">
        <v>154</v>
      </c>
      <c s="24" t="s">
        <v>51</v>
      </c>
      <c s="30" t="s">
        <v>155</v>
      </c>
      <c s="31" t="s">
        <v>109</v>
      </c>
      <c s="32">
        <v>7.776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162</v>
      </c>
    </row>
    <row r="72" spans="1:5" ht="12.75">
      <c r="A72" s="37" t="s">
        <v>56</v>
      </c>
      <c r="E72" s="38" t="s">
        <v>493</v>
      </c>
    </row>
    <row r="73" spans="1:5" ht="229.5">
      <c r="A73" t="s">
        <v>57</v>
      </c>
      <c r="E73" s="36" t="s">
        <v>158</v>
      </c>
    </row>
    <row r="74" spans="1:16" ht="12.75">
      <c r="A74" s="24" t="s">
        <v>49</v>
      </c>
      <c s="29" t="s">
        <v>153</v>
      </c>
      <c s="29" t="s">
        <v>160</v>
      </c>
      <c s="24" t="s">
        <v>51</v>
      </c>
      <c s="30" t="s">
        <v>161</v>
      </c>
      <c s="31" t="s">
        <v>109</v>
      </c>
      <c s="32">
        <v>12.865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162</v>
      </c>
    </row>
    <row r="76" spans="1:5" ht="63.75">
      <c r="A76" s="37" t="s">
        <v>56</v>
      </c>
      <c r="E76" s="38" t="s">
        <v>494</v>
      </c>
    </row>
    <row r="77" spans="1:5" ht="229.5">
      <c r="A77" t="s">
        <v>57</v>
      </c>
      <c r="E77" s="36" t="s">
        <v>164</v>
      </c>
    </row>
    <row r="78" spans="1:16" ht="12.75">
      <c r="A78" s="24" t="s">
        <v>49</v>
      </c>
      <c s="29" t="s">
        <v>159</v>
      </c>
      <c s="29" t="s">
        <v>166</v>
      </c>
      <c s="24" t="s">
        <v>51</v>
      </c>
      <c s="30" t="s">
        <v>167</v>
      </c>
      <c s="31" t="s">
        <v>168</v>
      </c>
      <c s="32">
        <v>259.92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162</v>
      </c>
    </row>
    <row r="80" spans="1:5" ht="12.75">
      <c r="A80" s="37" t="s">
        <v>56</v>
      </c>
      <c r="E80" s="38" t="s">
        <v>495</v>
      </c>
    </row>
    <row r="81" spans="1:5" ht="25.5">
      <c r="A81" t="s">
        <v>57</v>
      </c>
      <c r="E81" s="36" t="s">
        <v>170</v>
      </c>
    </row>
    <row r="82" spans="1:16" ht="12.75">
      <c r="A82" s="24" t="s">
        <v>49</v>
      </c>
      <c s="29" t="s">
        <v>165</v>
      </c>
      <c s="29" t="s">
        <v>172</v>
      </c>
      <c s="24" t="s">
        <v>51</v>
      </c>
      <c s="30" t="s">
        <v>173</v>
      </c>
      <c s="31" t="s">
        <v>168</v>
      </c>
      <c s="32">
        <v>450.8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25.5">
      <c r="A83" s="35" t="s">
        <v>54</v>
      </c>
      <c r="E83" s="36" t="s">
        <v>174</v>
      </c>
    </row>
    <row r="84" spans="1:5" ht="25.5">
      <c r="A84" s="37" t="s">
        <v>56</v>
      </c>
      <c r="E84" s="38" t="s">
        <v>496</v>
      </c>
    </row>
    <row r="85" spans="1:5" ht="38.25">
      <c r="A85" t="s">
        <v>57</v>
      </c>
      <c r="E85" s="36" t="s">
        <v>176</v>
      </c>
    </row>
    <row r="86" spans="1:16" ht="12.75">
      <c r="A86" s="24" t="s">
        <v>49</v>
      </c>
      <c s="29" t="s">
        <v>171</v>
      </c>
      <c s="29" t="s">
        <v>178</v>
      </c>
      <c s="24" t="s">
        <v>51</v>
      </c>
      <c s="30" t="s">
        <v>179</v>
      </c>
      <c s="31" t="s">
        <v>168</v>
      </c>
      <c s="32">
        <v>450.8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162</v>
      </c>
    </row>
    <row r="88" spans="1:5" ht="25.5">
      <c r="A88" s="37" t="s">
        <v>56</v>
      </c>
      <c r="E88" s="38" t="s">
        <v>496</v>
      </c>
    </row>
    <row r="89" spans="1:5" ht="25.5">
      <c r="A89" t="s">
        <v>57</v>
      </c>
      <c r="E89" s="36" t="s">
        <v>181</v>
      </c>
    </row>
    <row r="90" spans="1:18" ht="12.75" customHeight="1">
      <c r="A90" s="6" t="s">
        <v>47</v>
      </c>
      <c s="6"/>
      <c s="43" t="s">
        <v>27</v>
      </c>
      <c s="6"/>
      <c s="27" t="s">
        <v>182</v>
      </c>
      <c s="6"/>
      <c s="6"/>
      <c s="6"/>
      <c s="44">
        <f>0+Q90</f>
      </c>
      <c r="O90">
        <f>0+R90</f>
      </c>
      <c r="Q90">
        <f>0+I91</f>
      </c>
      <c>
        <f>0+O91</f>
      </c>
    </row>
    <row r="91" spans="1:16" ht="12.75">
      <c r="A91" s="24" t="s">
        <v>49</v>
      </c>
      <c s="29" t="s">
        <v>177</v>
      </c>
      <c s="29" t="s">
        <v>335</v>
      </c>
      <c s="24" t="s">
        <v>51</v>
      </c>
      <c s="30" t="s">
        <v>336</v>
      </c>
      <c s="31" t="s">
        <v>121</v>
      </c>
      <c s="32">
        <v>47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162</v>
      </c>
    </row>
    <row r="93" spans="1:5" ht="12.75">
      <c r="A93" s="37" t="s">
        <v>56</v>
      </c>
      <c r="E93" s="38" t="s">
        <v>497</v>
      </c>
    </row>
    <row r="94" spans="1:5" ht="165.75">
      <c r="A94" t="s">
        <v>57</v>
      </c>
      <c r="E94" s="36" t="s">
        <v>193</v>
      </c>
    </row>
    <row r="95" spans="1:18" ht="12.75" customHeight="1">
      <c r="A95" s="6" t="s">
        <v>47</v>
      </c>
      <c s="6"/>
      <c s="43" t="s">
        <v>39</v>
      </c>
      <c s="6"/>
      <c s="27" t="s">
        <v>194</v>
      </c>
      <c s="6"/>
      <c s="6"/>
      <c s="6"/>
      <c s="44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24" t="s">
        <v>49</v>
      </c>
      <c s="29" t="s">
        <v>183</v>
      </c>
      <c s="29" t="s">
        <v>351</v>
      </c>
      <c s="24" t="s">
        <v>51</v>
      </c>
      <c s="30" t="s">
        <v>352</v>
      </c>
      <c s="31" t="s">
        <v>168</v>
      </c>
      <c s="32">
        <v>26.2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162</v>
      </c>
    </row>
    <row r="98" spans="1:5" ht="12.75">
      <c r="A98" s="37" t="s">
        <v>56</v>
      </c>
      <c r="E98" s="38" t="s">
        <v>498</v>
      </c>
    </row>
    <row r="99" spans="1:5" ht="127.5">
      <c r="A99" t="s">
        <v>57</v>
      </c>
      <c r="E99" s="36" t="s">
        <v>354</v>
      </c>
    </row>
    <row r="100" spans="1:16" ht="12.75">
      <c r="A100" s="24" t="s">
        <v>49</v>
      </c>
      <c s="29" t="s">
        <v>189</v>
      </c>
      <c s="29" t="s">
        <v>355</v>
      </c>
      <c s="24" t="s">
        <v>51</v>
      </c>
      <c s="30" t="s">
        <v>356</v>
      </c>
      <c s="31" t="s">
        <v>168</v>
      </c>
      <c s="32">
        <v>183.7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162</v>
      </c>
    </row>
    <row r="102" spans="1:5" ht="38.25">
      <c r="A102" s="37" t="s">
        <v>56</v>
      </c>
      <c r="E102" s="38" t="s">
        <v>499</v>
      </c>
    </row>
    <row r="103" spans="1:5" ht="51">
      <c r="A103" t="s">
        <v>57</v>
      </c>
      <c r="E103" s="36" t="s">
        <v>200</v>
      </c>
    </row>
    <row r="104" spans="1:16" ht="12.75">
      <c r="A104" s="24" t="s">
        <v>49</v>
      </c>
      <c s="29" t="s">
        <v>195</v>
      </c>
      <c s="29" t="s">
        <v>196</v>
      </c>
      <c s="24" t="s">
        <v>51</v>
      </c>
      <c s="30" t="s">
        <v>197</v>
      </c>
      <c s="31" t="s">
        <v>168</v>
      </c>
      <c s="32">
        <v>49.4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12.75">
      <c r="A105" s="35" t="s">
        <v>54</v>
      </c>
      <c r="E105" s="36" t="s">
        <v>51</v>
      </c>
    </row>
    <row r="106" spans="1:5" ht="12.75">
      <c r="A106" s="37" t="s">
        <v>56</v>
      </c>
      <c r="E106" s="38" t="s">
        <v>500</v>
      </c>
    </row>
    <row r="107" spans="1:5" ht="51">
      <c r="A107" t="s">
        <v>57</v>
      </c>
      <c r="E107" s="36" t="s">
        <v>200</v>
      </c>
    </row>
    <row r="108" spans="1:16" ht="12.75">
      <c r="A108" s="24" t="s">
        <v>49</v>
      </c>
      <c s="29" t="s">
        <v>201</v>
      </c>
      <c s="29" t="s">
        <v>219</v>
      </c>
      <c s="24" t="s">
        <v>51</v>
      </c>
      <c s="30" t="s">
        <v>220</v>
      </c>
      <c s="31" t="s">
        <v>168</v>
      </c>
      <c s="32">
        <v>25.6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12.75">
      <c r="A109" s="35" t="s">
        <v>54</v>
      </c>
      <c r="E109" s="36" t="s">
        <v>162</v>
      </c>
    </row>
    <row r="110" spans="1:5" ht="12.75">
      <c r="A110" s="37" t="s">
        <v>56</v>
      </c>
      <c r="E110" s="38" t="s">
        <v>501</v>
      </c>
    </row>
    <row r="111" spans="1:5" ht="51">
      <c r="A111" t="s">
        <v>57</v>
      </c>
      <c r="E111" s="36" t="s">
        <v>222</v>
      </c>
    </row>
    <row r="112" spans="1:16" ht="12.75">
      <c r="A112" s="24" t="s">
        <v>49</v>
      </c>
      <c s="29" t="s">
        <v>207</v>
      </c>
      <c s="29" t="s">
        <v>360</v>
      </c>
      <c s="24" t="s">
        <v>51</v>
      </c>
      <c s="30" t="s">
        <v>361</v>
      </c>
      <c s="31" t="s">
        <v>109</v>
      </c>
      <c s="32">
        <v>1.28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502</v>
      </c>
    </row>
    <row r="114" spans="1:5" ht="12.75">
      <c r="A114" s="37" t="s">
        <v>56</v>
      </c>
      <c r="E114" s="38" t="s">
        <v>503</v>
      </c>
    </row>
    <row r="115" spans="1:5" ht="204">
      <c r="A115" t="s">
        <v>57</v>
      </c>
      <c r="E115" s="36" t="s">
        <v>363</v>
      </c>
    </row>
    <row r="116" spans="1:16" ht="12.75">
      <c r="A116" s="24" t="s">
        <v>49</v>
      </c>
      <c s="29" t="s">
        <v>212</v>
      </c>
      <c s="29" t="s">
        <v>364</v>
      </c>
      <c s="24" t="s">
        <v>51</v>
      </c>
      <c s="30" t="s">
        <v>365</v>
      </c>
      <c s="31" t="s">
        <v>109</v>
      </c>
      <c s="32">
        <v>3.92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162</v>
      </c>
    </row>
    <row r="118" spans="1:5" ht="38.25">
      <c r="A118" s="37" t="s">
        <v>56</v>
      </c>
      <c r="E118" s="38" t="s">
        <v>504</v>
      </c>
    </row>
    <row r="119" spans="1:5" ht="140.25">
      <c r="A119" t="s">
        <v>57</v>
      </c>
      <c r="E119" s="36" t="s">
        <v>367</v>
      </c>
    </row>
    <row r="120" spans="1:16" ht="12.75">
      <c r="A120" s="24" t="s">
        <v>49</v>
      </c>
      <c s="29" t="s">
        <v>218</v>
      </c>
      <c s="29" t="s">
        <v>368</v>
      </c>
      <c s="24" t="s">
        <v>51</v>
      </c>
      <c s="30" t="s">
        <v>369</v>
      </c>
      <c s="31" t="s">
        <v>168</v>
      </c>
      <c s="32">
        <v>156.1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162</v>
      </c>
    </row>
    <row r="122" spans="1:5" ht="12.75">
      <c r="A122" s="37" t="s">
        <v>56</v>
      </c>
      <c r="E122" s="38" t="s">
        <v>505</v>
      </c>
    </row>
    <row r="123" spans="1:5" ht="153">
      <c r="A123" t="s">
        <v>57</v>
      </c>
      <c r="E123" s="36" t="s">
        <v>371</v>
      </c>
    </row>
    <row r="124" spans="1:16" ht="12.75">
      <c r="A124" s="24" t="s">
        <v>49</v>
      </c>
      <c s="29" t="s">
        <v>223</v>
      </c>
      <c s="29" t="s">
        <v>368</v>
      </c>
      <c s="24" t="s">
        <v>33</v>
      </c>
      <c s="30" t="s">
        <v>369</v>
      </c>
      <c s="31" t="s">
        <v>168</v>
      </c>
      <c s="32">
        <v>1.4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162</v>
      </c>
    </row>
    <row r="126" spans="1:5" ht="12.75">
      <c r="A126" s="37" t="s">
        <v>56</v>
      </c>
      <c r="E126" s="38" t="s">
        <v>506</v>
      </c>
    </row>
    <row r="127" spans="1:5" ht="153">
      <c r="A127" t="s">
        <v>57</v>
      </c>
      <c r="E127" s="36" t="s">
        <v>371</v>
      </c>
    </row>
    <row r="128" spans="1:16" ht="12.75">
      <c r="A128" s="24" t="s">
        <v>49</v>
      </c>
      <c s="29" t="s">
        <v>227</v>
      </c>
      <c s="29" t="s">
        <v>373</v>
      </c>
      <c s="24" t="s">
        <v>51</v>
      </c>
      <c s="30" t="s">
        <v>374</v>
      </c>
      <c s="31" t="s">
        <v>168</v>
      </c>
      <c s="32">
        <v>13.8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162</v>
      </c>
    </row>
    <row r="130" spans="1:5" ht="12.75">
      <c r="A130" s="37" t="s">
        <v>56</v>
      </c>
      <c r="E130" s="38" t="s">
        <v>507</v>
      </c>
    </row>
    <row r="131" spans="1:5" ht="153">
      <c r="A131" t="s">
        <v>57</v>
      </c>
      <c r="E131" s="36" t="s">
        <v>371</v>
      </c>
    </row>
    <row r="132" spans="1:16" ht="12.75">
      <c r="A132" s="24" t="s">
        <v>49</v>
      </c>
      <c s="29" t="s">
        <v>232</v>
      </c>
      <c s="29" t="s">
        <v>373</v>
      </c>
      <c s="24" t="s">
        <v>33</v>
      </c>
      <c s="30" t="s">
        <v>374</v>
      </c>
      <c s="31" t="s">
        <v>168</v>
      </c>
      <c s="32">
        <v>12.4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12.75">
      <c r="A133" s="35" t="s">
        <v>54</v>
      </c>
      <c r="E133" s="36" t="s">
        <v>162</v>
      </c>
    </row>
    <row r="134" spans="1:5" ht="12.75">
      <c r="A134" s="37" t="s">
        <v>56</v>
      </c>
      <c r="E134" s="38" t="s">
        <v>508</v>
      </c>
    </row>
    <row r="135" spans="1:5" ht="153">
      <c r="A135" t="s">
        <v>57</v>
      </c>
      <c r="E135" s="36" t="s">
        <v>371</v>
      </c>
    </row>
    <row r="136" spans="1:16" ht="25.5">
      <c r="A136" s="24" t="s">
        <v>49</v>
      </c>
      <c s="29" t="s">
        <v>235</v>
      </c>
      <c s="29" t="s">
        <v>383</v>
      </c>
      <c s="24" t="s">
        <v>51</v>
      </c>
      <c s="30" t="s">
        <v>384</v>
      </c>
      <c s="31" t="s">
        <v>168</v>
      </c>
      <c s="32">
        <v>9.2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162</v>
      </c>
    </row>
    <row r="138" spans="1:5" ht="12.75">
      <c r="A138" s="37" t="s">
        <v>56</v>
      </c>
      <c r="E138" s="38" t="s">
        <v>509</v>
      </c>
    </row>
    <row r="139" spans="1:5" ht="153">
      <c r="A139" t="s">
        <v>57</v>
      </c>
      <c r="E139" s="36" t="s">
        <v>371</v>
      </c>
    </row>
    <row r="140" spans="1:16" ht="12.75">
      <c r="A140" s="24" t="s">
        <v>49</v>
      </c>
      <c s="29" t="s">
        <v>240</v>
      </c>
      <c s="29" t="s">
        <v>386</v>
      </c>
      <c s="24" t="s">
        <v>51</v>
      </c>
      <c s="30" t="s">
        <v>387</v>
      </c>
      <c s="31" t="s">
        <v>168</v>
      </c>
      <c s="32">
        <v>13</v>
      </c>
      <c s="33">
        <v>0</v>
      </c>
      <c s="34">
        <f>ROUND(ROUND(H140,2)*ROUND(G140,3),2)</f>
      </c>
      <c r="O140">
        <f>(I140*21)/100</f>
      </c>
      <c t="s">
        <v>27</v>
      </c>
    </row>
    <row r="141" spans="1:5" ht="12.75">
      <c r="A141" s="35" t="s">
        <v>54</v>
      </c>
      <c r="E141" s="36" t="s">
        <v>162</v>
      </c>
    </row>
    <row r="142" spans="1:5" ht="12.75">
      <c r="A142" s="37" t="s">
        <v>56</v>
      </c>
      <c r="E142" s="38" t="s">
        <v>510</v>
      </c>
    </row>
    <row r="143" spans="1:5" ht="89.25">
      <c r="A143" t="s">
        <v>57</v>
      </c>
      <c r="E143" s="36" t="s">
        <v>239</v>
      </c>
    </row>
    <row r="144" spans="1:16" ht="12.75">
      <c r="A144" s="24" t="s">
        <v>49</v>
      </c>
      <c s="29" t="s">
        <v>244</v>
      </c>
      <c s="29" t="s">
        <v>241</v>
      </c>
      <c s="24" t="s">
        <v>51</v>
      </c>
      <c s="30" t="s">
        <v>242</v>
      </c>
      <c s="31" t="s">
        <v>168</v>
      </c>
      <c s="32">
        <v>42.6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162</v>
      </c>
    </row>
    <row r="146" spans="1:5" ht="51">
      <c r="A146" s="37" t="s">
        <v>56</v>
      </c>
      <c r="E146" s="38" t="s">
        <v>511</v>
      </c>
    </row>
    <row r="147" spans="1:5" ht="89.25">
      <c r="A147" t="s">
        <v>57</v>
      </c>
      <c r="E147" s="36" t="s">
        <v>239</v>
      </c>
    </row>
    <row r="148" spans="1:16" ht="12.75">
      <c r="A148" s="24" t="s">
        <v>49</v>
      </c>
      <c s="29" t="s">
        <v>250</v>
      </c>
      <c s="29" t="s">
        <v>245</v>
      </c>
      <c s="24" t="s">
        <v>51</v>
      </c>
      <c s="30" t="s">
        <v>246</v>
      </c>
      <c s="31" t="s">
        <v>121</v>
      </c>
      <c s="32">
        <v>9.3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12.75">
      <c r="A149" s="35" t="s">
        <v>54</v>
      </c>
      <c r="E149" s="36" t="s">
        <v>162</v>
      </c>
    </row>
    <row r="150" spans="1:5" ht="12.75">
      <c r="A150" s="37" t="s">
        <v>56</v>
      </c>
      <c r="E150" s="38" t="s">
        <v>512</v>
      </c>
    </row>
    <row r="151" spans="1:5" ht="38.25">
      <c r="A151" t="s">
        <v>57</v>
      </c>
      <c r="E151" s="36" t="s">
        <v>248</v>
      </c>
    </row>
    <row r="152" spans="1:18" ht="12.75" customHeight="1">
      <c r="A152" s="6" t="s">
        <v>47</v>
      </c>
      <c s="6"/>
      <c s="43" t="s">
        <v>84</v>
      </c>
      <c s="6"/>
      <c s="27" t="s">
        <v>513</v>
      </c>
      <c s="6"/>
      <c s="6"/>
      <c s="6"/>
      <c s="44">
        <f>0+Q152</f>
      </c>
      <c r="O152">
        <f>0+R152</f>
      </c>
      <c r="Q152">
        <f>0+I153</f>
      </c>
      <c>
        <f>0+O153</f>
      </c>
    </row>
    <row r="153" spans="1:16" ht="12.75">
      <c r="A153" s="24" t="s">
        <v>49</v>
      </c>
      <c s="29" t="s">
        <v>256</v>
      </c>
      <c s="29" t="s">
        <v>514</v>
      </c>
      <c s="24" t="s">
        <v>51</v>
      </c>
      <c s="30" t="s">
        <v>515</v>
      </c>
      <c s="31" t="s">
        <v>168</v>
      </c>
      <c s="32">
        <v>16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162</v>
      </c>
    </row>
    <row r="155" spans="1:5" ht="12.75">
      <c r="A155" s="37" t="s">
        <v>56</v>
      </c>
      <c r="E155" s="38" t="s">
        <v>516</v>
      </c>
    </row>
    <row r="156" spans="1:5" ht="191.25">
      <c r="A156" t="s">
        <v>57</v>
      </c>
      <c r="E156" s="36" t="s">
        <v>517</v>
      </c>
    </row>
    <row r="157" spans="1:18" ht="12.75" customHeight="1">
      <c r="A157" s="6" t="s">
        <v>47</v>
      </c>
      <c s="6"/>
      <c s="43" t="s">
        <v>87</v>
      </c>
      <c s="6"/>
      <c s="27" t="s">
        <v>249</v>
      </c>
      <c s="6"/>
      <c s="6"/>
      <c s="6"/>
      <c s="44">
        <f>0+Q157</f>
      </c>
      <c r="O157">
        <f>0+R157</f>
      </c>
      <c r="Q157">
        <f>0+I158</f>
      </c>
      <c>
        <f>0+O158</f>
      </c>
    </row>
    <row r="158" spans="1:16" ht="12.75">
      <c r="A158" s="24" t="s">
        <v>49</v>
      </c>
      <c s="29" t="s">
        <v>263</v>
      </c>
      <c s="29" t="s">
        <v>275</v>
      </c>
      <c s="24" t="s">
        <v>51</v>
      </c>
      <c s="30" t="s">
        <v>276</v>
      </c>
      <c s="31" t="s">
        <v>259</v>
      </c>
      <c s="32">
        <v>1</v>
      </c>
      <c s="33">
        <v>0</v>
      </c>
      <c s="34">
        <f>ROUND(ROUND(H158,2)*ROUND(G158,3),2)</f>
      </c>
      <c r="O158">
        <f>(I158*21)/100</f>
      </c>
      <c t="s">
        <v>27</v>
      </c>
    </row>
    <row r="159" spans="1:5" ht="12.75">
      <c r="A159" s="35" t="s">
        <v>54</v>
      </c>
      <c r="E159" s="36" t="s">
        <v>51</v>
      </c>
    </row>
    <row r="160" spans="1:5" ht="12.75">
      <c r="A160" s="37" t="s">
        <v>56</v>
      </c>
      <c r="E160" s="38" t="s">
        <v>518</v>
      </c>
    </row>
    <row r="161" spans="1:5" ht="25.5">
      <c r="A161" t="s">
        <v>57</v>
      </c>
      <c r="E161" s="36" t="s">
        <v>273</v>
      </c>
    </row>
    <row r="162" spans="1:18" ht="12.75" customHeight="1">
      <c r="A162" s="6" t="s">
        <v>47</v>
      </c>
      <c s="6"/>
      <c s="43" t="s">
        <v>44</v>
      </c>
      <c s="6"/>
      <c s="27" t="s">
        <v>278</v>
      </c>
      <c s="6"/>
      <c s="6"/>
      <c s="6"/>
      <c s="44">
        <f>0+Q162</f>
      </c>
      <c r="O162">
        <f>0+R162</f>
      </c>
      <c r="Q162">
        <f>0+I163+I167+I171+I175+I179+I183+I187+I191+I195+I199</f>
      </c>
      <c>
        <f>0+O163+O167+O171+O175+O179+O183+O187+O191+O195+O199</f>
      </c>
    </row>
    <row r="163" spans="1:16" ht="12.75">
      <c r="A163" s="24" t="s">
        <v>49</v>
      </c>
      <c s="29" t="s">
        <v>268</v>
      </c>
      <c s="29" t="s">
        <v>406</v>
      </c>
      <c s="24" t="s">
        <v>51</v>
      </c>
      <c s="30" t="s">
        <v>407</v>
      </c>
      <c s="31" t="s">
        <v>121</v>
      </c>
      <c s="32">
        <v>1.1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162</v>
      </c>
    </row>
    <row r="165" spans="1:5" ht="12.75">
      <c r="A165" s="37" t="s">
        <v>56</v>
      </c>
      <c r="E165" s="38" t="s">
        <v>519</v>
      </c>
    </row>
    <row r="166" spans="1:5" ht="63.75">
      <c r="A166" t="s">
        <v>57</v>
      </c>
      <c r="E166" s="36" t="s">
        <v>409</v>
      </c>
    </row>
    <row r="167" spans="1:16" ht="12.75">
      <c r="A167" s="24" t="s">
        <v>49</v>
      </c>
      <c s="29" t="s">
        <v>274</v>
      </c>
      <c s="29" t="s">
        <v>426</v>
      </c>
      <c s="24" t="s">
        <v>51</v>
      </c>
      <c s="30" t="s">
        <v>427</v>
      </c>
      <c s="31" t="s">
        <v>109</v>
      </c>
      <c s="32">
        <v>0.471</v>
      </c>
      <c s="33">
        <v>0</v>
      </c>
      <c s="34">
        <f>ROUND(ROUND(H167,2)*ROUND(G167,3),2)</f>
      </c>
      <c r="O167">
        <f>(I167*21)/100</f>
      </c>
      <c t="s">
        <v>27</v>
      </c>
    </row>
    <row r="168" spans="1:5" ht="25.5">
      <c r="A168" s="35" t="s">
        <v>54</v>
      </c>
      <c r="E168" s="36" t="s">
        <v>428</v>
      </c>
    </row>
    <row r="169" spans="1:5" ht="51">
      <c r="A169" s="37" t="s">
        <v>56</v>
      </c>
      <c r="E169" s="38" t="s">
        <v>520</v>
      </c>
    </row>
    <row r="170" spans="1:5" ht="51">
      <c r="A170" t="s">
        <v>57</v>
      </c>
      <c r="E170" s="36" t="s">
        <v>430</v>
      </c>
    </row>
    <row r="171" spans="1:16" ht="12.75">
      <c r="A171" s="24" t="s">
        <v>49</v>
      </c>
      <c s="29" t="s">
        <v>279</v>
      </c>
      <c s="29" t="s">
        <v>432</v>
      </c>
      <c s="24" t="s">
        <v>51</v>
      </c>
      <c s="30" t="s">
        <v>433</v>
      </c>
      <c s="31" t="s">
        <v>121</v>
      </c>
      <c s="32">
        <v>129.6</v>
      </c>
      <c s="33">
        <v>0</v>
      </c>
      <c s="34">
        <f>ROUND(ROUND(H171,2)*ROUND(G171,3),2)</f>
      </c>
      <c r="O171">
        <f>(I171*21)/100</f>
      </c>
      <c t="s">
        <v>27</v>
      </c>
    </row>
    <row r="172" spans="1:5" ht="25.5">
      <c r="A172" s="35" t="s">
        <v>54</v>
      </c>
      <c r="E172" s="36" t="s">
        <v>282</v>
      </c>
    </row>
    <row r="173" spans="1:5" ht="12.75">
      <c r="A173" s="37" t="s">
        <v>56</v>
      </c>
      <c r="E173" s="38" t="s">
        <v>521</v>
      </c>
    </row>
    <row r="174" spans="1:5" ht="51">
      <c r="A174" t="s">
        <v>57</v>
      </c>
      <c r="E174" s="36" t="s">
        <v>284</v>
      </c>
    </row>
    <row r="175" spans="1:16" ht="12.75">
      <c r="A175" s="24" t="s">
        <v>49</v>
      </c>
      <c s="29" t="s">
        <v>285</v>
      </c>
      <c s="29" t="s">
        <v>280</v>
      </c>
      <c s="24" t="s">
        <v>51</v>
      </c>
      <c s="30" t="s">
        <v>281</v>
      </c>
      <c s="31" t="s">
        <v>121</v>
      </c>
      <c s="32">
        <v>123.5</v>
      </c>
      <c s="33">
        <v>0</v>
      </c>
      <c s="34">
        <f>ROUND(ROUND(H175,2)*ROUND(G175,3),2)</f>
      </c>
      <c r="O175">
        <f>(I175*21)/100</f>
      </c>
      <c t="s">
        <v>27</v>
      </c>
    </row>
    <row r="176" spans="1:5" ht="25.5">
      <c r="A176" s="35" t="s">
        <v>54</v>
      </c>
      <c r="E176" s="36" t="s">
        <v>282</v>
      </c>
    </row>
    <row r="177" spans="1:5" ht="63.75">
      <c r="A177" s="37" t="s">
        <v>56</v>
      </c>
      <c r="E177" s="38" t="s">
        <v>522</v>
      </c>
    </row>
    <row r="178" spans="1:5" ht="51">
      <c r="A178" t="s">
        <v>57</v>
      </c>
      <c r="E178" s="36" t="s">
        <v>284</v>
      </c>
    </row>
    <row r="179" spans="1:16" ht="12.75">
      <c r="A179" s="24" t="s">
        <v>49</v>
      </c>
      <c s="29" t="s">
        <v>290</v>
      </c>
      <c s="29" t="s">
        <v>286</v>
      </c>
      <c s="24" t="s">
        <v>51</v>
      </c>
      <c s="30" t="s">
        <v>287</v>
      </c>
      <c s="31" t="s">
        <v>121</v>
      </c>
      <c s="32">
        <v>9.3</v>
      </c>
      <c s="33">
        <v>0</v>
      </c>
      <c s="34">
        <f>ROUND(ROUND(H179,2)*ROUND(G179,3),2)</f>
      </c>
      <c r="O179">
        <f>(I179*21)/100</f>
      </c>
      <c t="s">
        <v>27</v>
      </c>
    </row>
    <row r="180" spans="1:5" ht="12.75">
      <c r="A180" s="35" t="s">
        <v>54</v>
      </c>
      <c r="E180" s="36" t="s">
        <v>162</v>
      </c>
    </row>
    <row r="181" spans="1:5" ht="12.75">
      <c r="A181" s="37" t="s">
        <v>56</v>
      </c>
      <c r="E181" s="38" t="s">
        <v>512</v>
      </c>
    </row>
    <row r="182" spans="1:5" ht="25.5">
      <c r="A182" t="s">
        <v>57</v>
      </c>
      <c r="E182" s="36" t="s">
        <v>289</v>
      </c>
    </row>
    <row r="183" spans="1:16" ht="12.75">
      <c r="A183" s="24" t="s">
        <v>49</v>
      </c>
      <c s="29" t="s">
        <v>391</v>
      </c>
      <c s="29" t="s">
        <v>440</v>
      </c>
      <c s="24" t="s">
        <v>51</v>
      </c>
      <c s="30" t="s">
        <v>441</v>
      </c>
      <c s="31" t="s">
        <v>121</v>
      </c>
      <c s="32">
        <v>21.25</v>
      </c>
      <c s="33">
        <v>0</v>
      </c>
      <c s="34">
        <f>ROUND(ROUND(H183,2)*ROUND(G183,3),2)</f>
      </c>
      <c r="O183">
        <f>(I183*21)/100</f>
      </c>
      <c t="s">
        <v>27</v>
      </c>
    </row>
    <row r="184" spans="1:5" ht="12.75">
      <c r="A184" s="35" t="s">
        <v>54</v>
      </c>
      <c r="E184" s="36" t="s">
        <v>162</v>
      </c>
    </row>
    <row r="185" spans="1:5" ht="12.75">
      <c r="A185" s="37" t="s">
        <v>56</v>
      </c>
      <c r="E185" s="38" t="s">
        <v>523</v>
      </c>
    </row>
    <row r="186" spans="1:5" ht="25.5">
      <c r="A186" t="s">
        <v>57</v>
      </c>
      <c r="E186" s="36" t="s">
        <v>289</v>
      </c>
    </row>
    <row r="187" spans="1:16" ht="12.75">
      <c r="A187" s="24" t="s">
        <v>49</v>
      </c>
      <c s="29" t="s">
        <v>396</v>
      </c>
      <c s="29" t="s">
        <v>524</v>
      </c>
      <c s="24" t="s">
        <v>51</v>
      </c>
      <c s="30" t="s">
        <v>525</v>
      </c>
      <c s="31" t="s">
        <v>121</v>
      </c>
      <c s="32">
        <v>2.5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12.75">
      <c r="A188" s="35" t="s">
        <v>54</v>
      </c>
      <c r="E188" s="36" t="s">
        <v>162</v>
      </c>
    </row>
    <row r="189" spans="1:5" ht="12.75">
      <c r="A189" s="37" t="s">
        <v>56</v>
      </c>
      <c r="E189" s="38" t="s">
        <v>526</v>
      </c>
    </row>
    <row r="190" spans="1:5" ht="25.5">
      <c r="A190" t="s">
        <v>57</v>
      </c>
      <c r="E190" s="36" t="s">
        <v>527</v>
      </c>
    </row>
    <row r="191" spans="1:16" ht="12.75">
      <c r="A191" s="24" t="s">
        <v>49</v>
      </c>
      <c s="29" t="s">
        <v>401</v>
      </c>
      <c s="29" t="s">
        <v>528</v>
      </c>
      <c s="24" t="s">
        <v>51</v>
      </c>
      <c s="30" t="s">
        <v>529</v>
      </c>
      <c s="31" t="s">
        <v>121</v>
      </c>
      <c s="32">
        <v>57.1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12.75">
      <c r="A192" s="35" t="s">
        <v>54</v>
      </c>
      <c r="E192" s="36" t="s">
        <v>162</v>
      </c>
    </row>
    <row r="193" spans="1:5" ht="12.75">
      <c r="A193" s="37" t="s">
        <v>56</v>
      </c>
      <c r="E193" s="38" t="s">
        <v>530</v>
      </c>
    </row>
    <row r="194" spans="1:5" ht="89.25">
      <c r="A194" t="s">
        <v>57</v>
      </c>
      <c r="E194" s="36" t="s">
        <v>531</v>
      </c>
    </row>
    <row r="195" spans="1:16" ht="12.75">
      <c r="A195" s="24" t="s">
        <v>49</v>
      </c>
      <c s="29" t="s">
        <v>403</v>
      </c>
      <c s="29" t="s">
        <v>444</v>
      </c>
      <c s="24" t="s">
        <v>51</v>
      </c>
      <c s="30" t="s">
        <v>445</v>
      </c>
      <c s="31" t="s">
        <v>121</v>
      </c>
      <c s="32">
        <v>2.5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25.5">
      <c r="A196" s="35" t="s">
        <v>54</v>
      </c>
      <c r="E196" s="36" t="s">
        <v>446</v>
      </c>
    </row>
    <row r="197" spans="1:5" ht="12.75">
      <c r="A197" s="37" t="s">
        <v>56</v>
      </c>
      <c r="E197" s="38" t="s">
        <v>532</v>
      </c>
    </row>
    <row r="198" spans="1:5" ht="76.5">
      <c r="A198" t="s">
        <v>57</v>
      </c>
      <c r="E198" s="36" t="s">
        <v>448</v>
      </c>
    </row>
    <row r="199" spans="1:16" ht="12.75">
      <c r="A199" s="24" t="s">
        <v>49</v>
      </c>
      <c s="29" t="s">
        <v>405</v>
      </c>
      <c s="29" t="s">
        <v>455</v>
      </c>
      <c s="24" t="s">
        <v>72</v>
      </c>
      <c s="30" t="s">
        <v>456</v>
      </c>
      <c s="31" t="s">
        <v>109</v>
      </c>
      <c s="32">
        <v>0.42</v>
      </c>
      <c s="33">
        <v>0</v>
      </c>
      <c s="34">
        <f>ROUND(ROUND(H199,2)*ROUND(G199,3),2)</f>
      </c>
      <c r="O199">
        <f>(I199*21)/100</f>
      </c>
      <c t="s">
        <v>27</v>
      </c>
    </row>
    <row r="200" spans="1:5" ht="25.5">
      <c r="A200" s="35" t="s">
        <v>54</v>
      </c>
      <c r="E200" s="36" t="s">
        <v>110</v>
      </c>
    </row>
    <row r="201" spans="1:5" ht="12.75">
      <c r="A201" s="37" t="s">
        <v>56</v>
      </c>
      <c r="E201" s="38" t="s">
        <v>533</v>
      </c>
    </row>
    <row r="202" spans="1:5" ht="102">
      <c r="A202" t="s">
        <v>57</v>
      </c>
      <c r="E202" s="36" t="s">
        <v>458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0+O8+O25+O70+O91+O100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534</v>
      </c>
      <c s="39">
        <f>0+I8+I25+I70+I91+I100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534</v>
      </c>
      <c s="6"/>
      <c s="18" t="s">
        <v>535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49</v>
      </c>
      <c s="29" t="s">
        <v>33</v>
      </c>
      <c s="29" t="s">
        <v>92</v>
      </c>
      <c s="24" t="s">
        <v>33</v>
      </c>
      <c s="30" t="s">
        <v>93</v>
      </c>
      <c s="31" t="s">
        <v>94</v>
      </c>
      <c s="32">
        <v>131.99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95</v>
      </c>
    </row>
    <row r="11" spans="1:5" ht="12.75">
      <c r="A11" s="37" t="s">
        <v>56</v>
      </c>
      <c r="E11" s="38" t="s">
        <v>536</v>
      </c>
    </row>
    <row r="12" spans="1:5" ht="25.5">
      <c r="A12" t="s">
        <v>57</v>
      </c>
      <c r="E12" s="36" t="s">
        <v>97</v>
      </c>
    </row>
    <row r="13" spans="1:16" ht="12.75">
      <c r="A13" s="24" t="s">
        <v>49</v>
      </c>
      <c s="29" t="s">
        <v>27</v>
      </c>
      <c s="29" t="s">
        <v>92</v>
      </c>
      <c s="24" t="s">
        <v>27</v>
      </c>
      <c s="30" t="s">
        <v>93</v>
      </c>
      <c s="31" t="s">
        <v>94</v>
      </c>
      <c s="32">
        <v>83.79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98</v>
      </c>
    </row>
    <row r="15" spans="1:5" ht="51">
      <c r="A15" s="37" t="s">
        <v>56</v>
      </c>
      <c r="E15" s="38" t="s">
        <v>537</v>
      </c>
    </row>
    <row r="16" spans="1:5" ht="25.5">
      <c r="A16" t="s">
        <v>57</v>
      </c>
      <c r="E16" s="36" t="s">
        <v>97</v>
      </c>
    </row>
    <row r="17" spans="1:16" ht="12.75">
      <c r="A17" s="24" t="s">
        <v>49</v>
      </c>
      <c s="29" t="s">
        <v>26</v>
      </c>
      <c s="29" t="s">
        <v>92</v>
      </c>
      <c s="24" t="s">
        <v>37</v>
      </c>
      <c s="30" t="s">
        <v>93</v>
      </c>
      <c s="31" t="s">
        <v>94</v>
      </c>
      <c s="32">
        <v>2.25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102</v>
      </c>
    </row>
    <row r="19" spans="1:5" ht="12.75">
      <c r="A19" s="37" t="s">
        <v>56</v>
      </c>
      <c r="E19" s="38" t="s">
        <v>538</v>
      </c>
    </row>
    <row r="20" spans="1:5" ht="25.5">
      <c r="A20" t="s">
        <v>57</v>
      </c>
      <c r="E20" s="36" t="s">
        <v>97</v>
      </c>
    </row>
    <row r="21" spans="1:16" ht="12.75">
      <c r="A21" s="24" t="s">
        <v>49</v>
      </c>
      <c s="29" t="s">
        <v>37</v>
      </c>
      <c s="29" t="s">
        <v>92</v>
      </c>
      <c s="24" t="s">
        <v>39</v>
      </c>
      <c s="30" t="s">
        <v>93</v>
      </c>
      <c s="31" t="s">
        <v>94</v>
      </c>
      <c s="32">
        <v>12.192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104</v>
      </c>
    </row>
    <row r="23" spans="1:5" ht="12.75">
      <c r="A23" s="37" t="s">
        <v>56</v>
      </c>
      <c r="E23" s="38" t="s">
        <v>539</v>
      </c>
    </row>
    <row r="24" spans="1:5" ht="25.5">
      <c r="A24" t="s">
        <v>57</v>
      </c>
      <c r="E24" s="36" t="s">
        <v>97</v>
      </c>
    </row>
    <row r="25" spans="1:18" ht="12.75" customHeight="1">
      <c r="A25" s="6" t="s">
        <v>47</v>
      </c>
      <c s="6"/>
      <c s="43" t="s">
        <v>33</v>
      </c>
      <c s="6"/>
      <c s="27" t="s">
        <v>106</v>
      </c>
      <c s="6"/>
      <c s="6"/>
      <c s="6"/>
      <c s="44">
        <f>0+Q25</f>
      </c>
      <c r="O25">
        <f>0+R25</f>
      </c>
      <c r="Q25">
        <f>0+I26+I30+I34+I38+I42+I46+I50+I54+I58+I62+I66</f>
      </c>
      <c>
        <f>0+O26+O30+O34+O38+O42+O46+O50+O54+O58+O62+O66</f>
      </c>
    </row>
    <row r="26" spans="1:16" ht="12.75">
      <c r="A26" s="24" t="s">
        <v>49</v>
      </c>
      <c s="29" t="s">
        <v>39</v>
      </c>
      <c s="29" t="s">
        <v>107</v>
      </c>
      <c s="24" t="s">
        <v>72</v>
      </c>
      <c s="30" t="s">
        <v>108</v>
      </c>
      <c s="31" t="s">
        <v>109</v>
      </c>
      <c s="32">
        <v>5.08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110</v>
      </c>
    </row>
    <row r="28" spans="1:5" ht="38.25">
      <c r="A28" s="37" t="s">
        <v>56</v>
      </c>
      <c r="E28" s="38" t="s">
        <v>540</v>
      </c>
    </row>
    <row r="29" spans="1:5" ht="63.75">
      <c r="A29" t="s">
        <v>57</v>
      </c>
      <c r="E29" s="36" t="s">
        <v>112</v>
      </c>
    </row>
    <row r="30" spans="1:16" ht="25.5">
      <c r="A30" s="24" t="s">
        <v>49</v>
      </c>
      <c s="29" t="s">
        <v>41</v>
      </c>
      <c s="29" t="s">
        <v>113</v>
      </c>
      <c s="24" t="s">
        <v>72</v>
      </c>
      <c s="30" t="s">
        <v>114</v>
      </c>
      <c s="31" t="s">
        <v>109</v>
      </c>
      <c s="32">
        <v>11.6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110</v>
      </c>
    </row>
    <row r="32" spans="1:5" ht="12.75">
      <c r="A32" s="37" t="s">
        <v>56</v>
      </c>
      <c r="E32" s="38" t="s">
        <v>541</v>
      </c>
    </row>
    <row r="33" spans="1:5" ht="63.75">
      <c r="A33" t="s">
        <v>57</v>
      </c>
      <c r="E33" s="36" t="s">
        <v>112</v>
      </c>
    </row>
    <row r="34" spans="1:16" ht="25.5">
      <c r="A34" s="24" t="s">
        <v>49</v>
      </c>
      <c s="29" t="s">
        <v>84</v>
      </c>
      <c s="29" t="s">
        <v>116</v>
      </c>
      <c s="24" t="s">
        <v>72</v>
      </c>
      <c s="30" t="s">
        <v>117</v>
      </c>
      <c s="31" t="s">
        <v>109</v>
      </c>
      <c s="32">
        <v>0.9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110</v>
      </c>
    </row>
    <row r="36" spans="1:5" ht="12.75">
      <c r="A36" s="37" t="s">
        <v>56</v>
      </c>
      <c r="E36" s="38" t="s">
        <v>542</v>
      </c>
    </row>
    <row r="37" spans="1:5" ht="63.75">
      <c r="A37" t="s">
        <v>57</v>
      </c>
      <c r="E37" s="36" t="s">
        <v>112</v>
      </c>
    </row>
    <row r="38" spans="1:16" ht="12.75">
      <c r="A38" s="24" t="s">
        <v>49</v>
      </c>
      <c s="29" t="s">
        <v>87</v>
      </c>
      <c s="29" t="s">
        <v>132</v>
      </c>
      <c s="24" t="s">
        <v>72</v>
      </c>
      <c s="30" t="s">
        <v>133</v>
      </c>
      <c s="31" t="s">
        <v>109</v>
      </c>
      <c s="32">
        <v>70.395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110</v>
      </c>
    </row>
    <row r="40" spans="1:5" ht="51">
      <c r="A40" s="37" t="s">
        <v>56</v>
      </c>
      <c r="E40" s="38" t="s">
        <v>543</v>
      </c>
    </row>
    <row r="41" spans="1:5" ht="369.75">
      <c r="A41" t="s">
        <v>57</v>
      </c>
      <c r="E41" s="36" t="s">
        <v>136</v>
      </c>
    </row>
    <row r="42" spans="1:16" ht="12.75">
      <c r="A42" s="24" t="s">
        <v>49</v>
      </c>
      <c s="29" t="s">
        <v>44</v>
      </c>
      <c s="29" t="s">
        <v>145</v>
      </c>
      <c s="24" t="s">
        <v>72</v>
      </c>
      <c s="30" t="s">
        <v>146</v>
      </c>
      <c s="31" t="s">
        <v>109</v>
      </c>
      <c s="32">
        <v>32.5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110</v>
      </c>
    </row>
    <row r="44" spans="1:5" ht="38.25">
      <c r="A44" s="37" t="s">
        <v>56</v>
      </c>
      <c r="E44" s="38" t="s">
        <v>544</v>
      </c>
    </row>
    <row r="45" spans="1:5" ht="318.75">
      <c r="A45" t="s">
        <v>57</v>
      </c>
      <c r="E45" s="36" t="s">
        <v>143</v>
      </c>
    </row>
    <row r="46" spans="1:16" ht="12.75">
      <c r="A46" s="24" t="s">
        <v>49</v>
      </c>
      <c s="29" t="s">
        <v>46</v>
      </c>
      <c s="29" t="s">
        <v>149</v>
      </c>
      <c s="24" t="s">
        <v>51</v>
      </c>
      <c s="30" t="s">
        <v>150</v>
      </c>
      <c s="31" t="s">
        <v>109</v>
      </c>
      <c s="32">
        <v>98.495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63.75">
      <c r="A48" s="37" t="s">
        <v>56</v>
      </c>
      <c r="E48" s="38" t="s">
        <v>545</v>
      </c>
    </row>
    <row r="49" spans="1:5" ht="191.25">
      <c r="A49" t="s">
        <v>57</v>
      </c>
      <c r="E49" s="36" t="s">
        <v>152</v>
      </c>
    </row>
    <row r="50" spans="1:16" ht="12.75">
      <c r="A50" s="24" t="s">
        <v>49</v>
      </c>
      <c s="29" t="s">
        <v>128</v>
      </c>
      <c s="29" t="s">
        <v>154</v>
      </c>
      <c s="24" t="s">
        <v>51</v>
      </c>
      <c s="30" t="s">
        <v>155</v>
      </c>
      <c s="31" t="s">
        <v>109</v>
      </c>
      <c s="32">
        <v>4.4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162</v>
      </c>
    </row>
    <row r="52" spans="1:5" ht="12.75">
      <c r="A52" s="37" t="s">
        <v>56</v>
      </c>
      <c r="E52" s="38" t="s">
        <v>546</v>
      </c>
    </row>
    <row r="53" spans="1:5" ht="229.5">
      <c r="A53" t="s">
        <v>57</v>
      </c>
      <c r="E53" s="36" t="s">
        <v>158</v>
      </c>
    </row>
    <row r="54" spans="1:16" ht="12.75">
      <c r="A54" s="24" t="s">
        <v>49</v>
      </c>
      <c s="29" t="s">
        <v>131</v>
      </c>
      <c s="29" t="s">
        <v>160</v>
      </c>
      <c s="24" t="s">
        <v>51</v>
      </c>
      <c s="30" t="s">
        <v>161</v>
      </c>
      <c s="31" t="s">
        <v>109</v>
      </c>
      <c s="32">
        <v>9.52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162</v>
      </c>
    </row>
    <row r="56" spans="1:5" ht="51">
      <c r="A56" s="37" t="s">
        <v>56</v>
      </c>
      <c r="E56" s="38" t="s">
        <v>547</v>
      </c>
    </row>
    <row r="57" spans="1:5" ht="229.5">
      <c r="A57" t="s">
        <v>57</v>
      </c>
      <c r="E57" s="36" t="s">
        <v>164</v>
      </c>
    </row>
    <row r="58" spans="1:16" ht="12.75">
      <c r="A58" s="24" t="s">
        <v>49</v>
      </c>
      <c s="29" t="s">
        <v>137</v>
      </c>
      <c s="29" t="s">
        <v>166</v>
      </c>
      <c s="24" t="s">
        <v>51</v>
      </c>
      <c s="30" t="s">
        <v>167</v>
      </c>
      <c s="31" t="s">
        <v>168</v>
      </c>
      <c s="32">
        <v>168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162</v>
      </c>
    </row>
    <row r="60" spans="1:5" ht="12.75">
      <c r="A60" s="37" t="s">
        <v>56</v>
      </c>
      <c r="E60" s="38" t="s">
        <v>548</v>
      </c>
    </row>
    <row r="61" spans="1:5" ht="25.5">
      <c r="A61" t="s">
        <v>57</v>
      </c>
      <c r="E61" s="36" t="s">
        <v>170</v>
      </c>
    </row>
    <row r="62" spans="1:16" ht="12.75">
      <c r="A62" s="24" t="s">
        <v>49</v>
      </c>
      <c s="29" t="s">
        <v>139</v>
      </c>
      <c s="29" t="s">
        <v>172</v>
      </c>
      <c s="24" t="s">
        <v>51</v>
      </c>
      <c s="30" t="s">
        <v>173</v>
      </c>
      <c s="31" t="s">
        <v>168</v>
      </c>
      <c s="32">
        <v>99.2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174</v>
      </c>
    </row>
    <row r="64" spans="1:5" ht="12.75">
      <c r="A64" s="37" t="s">
        <v>56</v>
      </c>
      <c r="E64" s="38" t="s">
        <v>549</v>
      </c>
    </row>
    <row r="65" spans="1:5" ht="38.25">
      <c r="A65" t="s">
        <v>57</v>
      </c>
      <c r="E65" s="36" t="s">
        <v>176</v>
      </c>
    </row>
    <row r="66" spans="1:16" ht="12.75">
      <c r="A66" s="24" t="s">
        <v>49</v>
      </c>
      <c s="29" t="s">
        <v>144</v>
      </c>
      <c s="29" t="s">
        <v>178</v>
      </c>
      <c s="24" t="s">
        <v>51</v>
      </c>
      <c s="30" t="s">
        <v>179</v>
      </c>
      <c s="31" t="s">
        <v>168</v>
      </c>
      <c s="32">
        <v>99.2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162</v>
      </c>
    </row>
    <row r="68" spans="1:5" ht="12.75">
      <c r="A68" s="37" t="s">
        <v>56</v>
      </c>
      <c r="E68" s="38" t="s">
        <v>550</v>
      </c>
    </row>
    <row r="69" spans="1:5" ht="25.5">
      <c r="A69" t="s">
        <v>57</v>
      </c>
      <c r="E69" s="36" t="s">
        <v>181</v>
      </c>
    </row>
    <row r="70" spans="1:18" ht="12.75" customHeight="1">
      <c r="A70" s="6" t="s">
        <v>47</v>
      </c>
      <c s="6"/>
      <c s="43" t="s">
        <v>39</v>
      </c>
      <c s="6"/>
      <c s="27" t="s">
        <v>194</v>
      </c>
      <c s="6"/>
      <c s="6"/>
      <c s="6"/>
      <c s="44">
        <f>0+Q70</f>
      </c>
      <c r="O70">
        <f>0+R70</f>
      </c>
      <c r="Q70">
        <f>0+I71+I75+I79+I83+I87</f>
      </c>
      <c>
        <f>0+O71+O75+O79+O83+O87</f>
      </c>
    </row>
    <row r="71" spans="1:16" ht="12.75">
      <c r="A71" s="24" t="s">
        <v>49</v>
      </c>
      <c s="29" t="s">
        <v>148</v>
      </c>
      <c s="29" t="s">
        <v>551</v>
      </c>
      <c s="24" t="s">
        <v>51</v>
      </c>
      <c s="30" t="s">
        <v>552</v>
      </c>
      <c s="31" t="s">
        <v>168</v>
      </c>
      <c s="32">
        <v>142.5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162</v>
      </c>
    </row>
    <row r="73" spans="1:5" ht="12.75">
      <c r="A73" s="37" t="s">
        <v>56</v>
      </c>
      <c r="E73" s="38" t="s">
        <v>553</v>
      </c>
    </row>
    <row r="74" spans="1:5" ht="127.5">
      <c r="A74" t="s">
        <v>57</v>
      </c>
      <c r="E74" s="36" t="s">
        <v>354</v>
      </c>
    </row>
    <row r="75" spans="1:16" ht="12.75">
      <c r="A75" s="24" t="s">
        <v>49</v>
      </c>
      <c s="29" t="s">
        <v>153</v>
      </c>
      <c s="29" t="s">
        <v>355</v>
      </c>
      <c s="24" t="s">
        <v>51</v>
      </c>
      <c s="30" t="s">
        <v>356</v>
      </c>
      <c s="31" t="s">
        <v>168</v>
      </c>
      <c s="32">
        <v>185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162</v>
      </c>
    </row>
    <row r="77" spans="1:5" ht="12.75">
      <c r="A77" s="37" t="s">
        <v>56</v>
      </c>
      <c r="E77" s="38" t="s">
        <v>554</v>
      </c>
    </row>
    <row r="78" spans="1:5" ht="51">
      <c r="A78" t="s">
        <v>57</v>
      </c>
      <c r="E78" s="36" t="s">
        <v>200</v>
      </c>
    </row>
    <row r="79" spans="1:16" ht="12.75">
      <c r="A79" s="24" t="s">
        <v>49</v>
      </c>
      <c s="29" t="s">
        <v>159</v>
      </c>
      <c s="29" t="s">
        <v>196</v>
      </c>
      <c s="24" t="s">
        <v>51</v>
      </c>
      <c s="30" t="s">
        <v>197</v>
      </c>
      <c s="31" t="s">
        <v>168</v>
      </c>
      <c s="32">
        <v>68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162</v>
      </c>
    </row>
    <row r="81" spans="1:5" ht="12.75">
      <c r="A81" s="37" t="s">
        <v>56</v>
      </c>
      <c r="E81" s="38" t="s">
        <v>555</v>
      </c>
    </row>
    <row r="82" spans="1:5" ht="51">
      <c r="A82" t="s">
        <v>57</v>
      </c>
      <c r="E82" s="36" t="s">
        <v>200</v>
      </c>
    </row>
    <row r="83" spans="1:16" ht="12.75">
      <c r="A83" s="24" t="s">
        <v>49</v>
      </c>
      <c s="29" t="s">
        <v>165</v>
      </c>
      <c s="29" t="s">
        <v>373</v>
      </c>
      <c s="24" t="s">
        <v>51</v>
      </c>
      <c s="30" t="s">
        <v>374</v>
      </c>
      <c s="31" t="s">
        <v>168</v>
      </c>
      <c s="32">
        <v>142.5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162</v>
      </c>
    </row>
    <row r="85" spans="1:5" ht="12.75">
      <c r="A85" s="37" t="s">
        <v>56</v>
      </c>
      <c r="E85" s="38" t="s">
        <v>556</v>
      </c>
    </row>
    <row r="86" spans="1:5" ht="153">
      <c r="A86" t="s">
        <v>57</v>
      </c>
      <c r="E86" s="36" t="s">
        <v>371</v>
      </c>
    </row>
    <row r="87" spans="1:16" ht="12.75">
      <c r="A87" s="24" t="s">
        <v>49</v>
      </c>
      <c s="29" t="s">
        <v>171</v>
      </c>
      <c s="29" t="s">
        <v>557</v>
      </c>
      <c s="24" t="s">
        <v>51</v>
      </c>
      <c s="30" t="s">
        <v>558</v>
      </c>
      <c s="31" t="s">
        <v>121</v>
      </c>
      <c s="32">
        <v>42.1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162</v>
      </c>
    </row>
    <row r="89" spans="1:5" ht="38.25">
      <c r="A89" s="37" t="s">
        <v>56</v>
      </c>
      <c r="E89" s="38" t="s">
        <v>559</v>
      </c>
    </row>
    <row r="90" spans="1:5" ht="38.25">
      <c r="A90" t="s">
        <v>57</v>
      </c>
      <c r="E90" s="36" t="s">
        <v>248</v>
      </c>
    </row>
    <row r="91" spans="1:18" ht="12.75" customHeight="1">
      <c r="A91" s="6" t="s">
        <v>47</v>
      </c>
      <c s="6"/>
      <c s="43" t="s">
        <v>87</v>
      </c>
      <c s="6"/>
      <c s="27" t="s">
        <v>249</v>
      </c>
      <c s="6"/>
      <c s="6"/>
      <c s="6"/>
      <c s="44">
        <f>0+Q91</f>
      </c>
      <c r="O91">
        <f>0+R91</f>
      </c>
      <c r="Q91">
        <f>0+I92+I96</f>
      </c>
      <c>
        <f>0+O92+O96</f>
      </c>
    </row>
    <row r="92" spans="1:16" ht="12.75">
      <c r="A92" s="24" t="s">
        <v>49</v>
      </c>
      <c s="29" t="s">
        <v>177</v>
      </c>
      <c s="29" t="s">
        <v>251</v>
      </c>
      <c s="24" t="s">
        <v>51</v>
      </c>
      <c s="30" t="s">
        <v>252</v>
      </c>
      <c s="31" t="s">
        <v>121</v>
      </c>
      <c s="32">
        <v>7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25.5">
      <c r="A93" s="35" t="s">
        <v>54</v>
      </c>
      <c r="E93" s="36" t="s">
        <v>560</v>
      </c>
    </row>
    <row r="94" spans="1:5" ht="12.75">
      <c r="A94" s="37" t="s">
        <v>56</v>
      </c>
      <c r="E94" s="38" t="s">
        <v>561</v>
      </c>
    </row>
    <row r="95" spans="1:5" ht="255">
      <c r="A95" t="s">
        <v>57</v>
      </c>
      <c r="E95" s="36" t="s">
        <v>255</v>
      </c>
    </row>
    <row r="96" spans="1:16" ht="12.75">
      <c r="A96" s="24" t="s">
        <v>49</v>
      </c>
      <c s="29" t="s">
        <v>183</v>
      </c>
      <c s="29" t="s">
        <v>257</v>
      </c>
      <c s="24" t="s">
        <v>51</v>
      </c>
      <c s="30" t="s">
        <v>258</v>
      </c>
      <c s="31" t="s">
        <v>259</v>
      </c>
      <c s="32">
        <v>1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562</v>
      </c>
    </row>
    <row r="98" spans="1:5" ht="12.75">
      <c r="A98" s="37" t="s">
        <v>56</v>
      </c>
      <c r="E98" s="38" t="s">
        <v>563</v>
      </c>
    </row>
    <row r="99" spans="1:5" ht="25.5">
      <c r="A99" t="s">
        <v>57</v>
      </c>
      <c r="E99" s="36" t="s">
        <v>262</v>
      </c>
    </row>
    <row r="100" spans="1:18" ht="12.75" customHeight="1">
      <c r="A100" s="6" t="s">
        <v>47</v>
      </c>
      <c s="6"/>
      <c s="43" t="s">
        <v>44</v>
      </c>
      <c s="6"/>
      <c s="27" t="s">
        <v>278</v>
      </c>
      <c s="6"/>
      <c s="6"/>
      <c s="6"/>
      <c s="44">
        <f>0+Q100</f>
      </c>
      <c r="O100">
        <f>0+R100</f>
      </c>
      <c r="Q100">
        <f>0+I101+I105+I109</f>
      </c>
      <c>
        <f>0+O101+O105+O109</f>
      </c>
    </row>
    <row r="101" spans="1:16" ht="12.75">
      <c r="A101" s="24" t="s">
        <v>49</v>
      </c>
      <c s="29" t="s">
        <v>189</v>
      </c>
      <c s="29" t="s">
        <v>280</v>
      </c>
      <c s="24" t="s">
        <v>51</v>
      </c>
      <c s="30" t="s">
        <v>281</v>
      </c>
      <c s="31" t="s">
        <v>121</v>
      </c>
      <c s="32">
        <v>170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25.5">
      <c r="A102" s="35" t="s">
        <v>54</v>
      </c>
      <c r="E102" s="36" t="s">
        <v>282</v>
      </c>
    </row>
    <row r="103" spans="1:5" ht="12.75">
      <c r="A103" s="37" t="s">
        <v>56</v>
      </c>
      <c r="E103" s="38" t="s">
        <v>564</v>
      </c>
    </row>
    <row r="104" spans="1:5" ht="51">
      <c r="A104" t="s">
        <v>57</v>
      </c>
      <c r="E104" s="36" t="s">
        <v>284</v>
      </c>
    </row>
    <row r="105" spans="1:16" ht="12.75">
      <c r="A105" s="24" t="s">
        <v>49</v>
      </c>
      <c s="29" t="s">
        <v>195</v>
      </c>
      <c s="29" t="s">
        <v>286</v>
      </c>
      <c s="24" t="s">
        <v>51</v>
      </c>
      <c s="30" t="s">
        <v>287</v>
      </c>
      <c s="31" t="s">
        <v>121</v>
      </c>
      <c s="32">
        <v>42.1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12.75">
      <c r="A106" s="35" t="s">
        <v>54</v>
      </c>
      <c r="E106" s="36" t="s">
        <v>162</v>
      </c>
    </row>
    <row r="107" spans="1:5" ht="38.25">
      <c r="A107" s="37" t="s">
        <v>56</v>
      </c>
      <c r="E107" s="38" t="s">
        <v>565</v>
      </c>
    </row>
    <row r="108" spans="1:5" ht="25.5">
      <c r="A108" t="s">
        <v>57</v>
      </c>
      <c r="E108" s="36" t="s">
        <v>289</v>
      </c>
    </row>
    <row r="109" spans="1:16" ht="12.75">
      <c r="A109" s="24" t="s">
        <v>49</v>
      </c>
      <c s="29" t="s">
        <v>201</v>
      </c>
      <c s="29" t="s">
        <v>464</v>
      </c>
      <c s="24" t="s">
        <v>72</v>
      </c>
      <c s="30" t="s">
        <v>465</v>
      </c>
      <c s="31" t="s">
        <v>121</v>
      </c>
      <c s="32">
        <v>1.7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38.25">
      <c r="A110" s="35" t="s">
        <v>54</v>
      </c>
      <c r="E110" s="36" t="s">
        <v>466</v>
      </c>
    </row>
    <row r="111" spans="1:5" ht="12.75">
      <c r="A111" s="37" t="s">
        <v>56</v>
      </c>
      <c r="E111" s="38" t="s">
        <v>566</v>
      </c>
    </row>
    <row r="112" spans="1:5" ht="76.5">
      <c r="A112" t="s">
        <v>57</v>
      </c>
      <c r="E112" s="36" t="s">
        <v>468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0+O8+O17+O82+O95+O104+O149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567</v>
      </c>
      <c s="39">
        <f>0+I8+I17+I82+I95+I104+I149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567</v>
      </c>
      <c s="6"/>
      <c s="18" t="s">
        <v>568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33</v>
      </c>
      <c s="29" t="s">
        <v>92</v>
      </c>
      <c s="24" t="s">
        <v>33</v>
      </c>
      <c s="30" t="s">
        <v>93</v>
      </c>
      <c s="31" t="s">
        <v>94</v>
      </c>
      <c s="32">
        <v>1248.072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95</v>
      </c>
    </row>
    <row r="11" spans="1:5" ht="12.75">
      <c r="A11" s="37" t="s">
        <v>56</v>
      </c>
      <c r="E11" s="38" t="s">
        <v>569</v>
      </c>
    </row>
    <row r="12" spans="1:5" ht="25.5">
      <c r="A12" t="s">
        <v>57</v>
      </c>
      <c r="E12" s="36" t="s">
        <v>97</v>
      </c>
    </row>
    <row r="13" spans="1:16" ht="12.75">
      <c r="A13" s="24" t="s">
        <v>49</v>
      </c>
      <c s="29" t="s">
        <v>27</v>
      </c>
      <c s="29" t="s">
        <v>92</v>
      </c>
      <c s="24" t="s">
        <v>27</v>
      </c>
      <c s="30" t="s">
        <v>93</v>
      </c>
      <c s="31" t="s">
        <v>94</v>
      </c>
      <c s="32">
        <v>210.203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98</v>
      </c>
    </row>
    <row r="15" spans="1:5" ht="12.75">
      <c r="A15" s="37" t="s">
        <v>56</v>
      </c>
      <c r="E15" s="38" t="s">
        <v>570</v>
      </c>
    </row>
    <row r="16" spans="1:5" ht="25.5">
      <c r="A16" t="s">
        <v>57</v>
      </c>
      <c r="E16" s="36" t="s">
        <v>97</v>
      </c>
    </row>
    <row r="17" spans="1:18" ht="12.75" customHeight="1">
      <c r="A17" s="6" t="s">
        <v>47</v>
      </c>
      <c s="6"/>
      <c s="43" t="s">
        <v>33</v>
      </c>
      <c s="6"/>
      <c s="27" t="s">
        <v>106</v>
      </c>
      <c s="6"/>
      <c s="6"/>
      <c s="6"/>
      <c s="44">
        <f>0+Q17</f>
      </c>
      <c r="O17">
        <f>0+R17</f>
      </c>
      <c r="Q17">
        <f>0+I18+I22+I26+I30+I34+I38+I42+I46+I50+I54+I58+I62+I66+I70+I74+I78</f>
      </c>
      <c>
        <f>0+O18+O22+O26+O30+O34+O38+O42+O46+O50+O54+O58+O62+O66+O70+O74+O78</f>
      </c>
    </row>
    <row r="18" spans="1:16" ht="12.75">
      <c r="A18" s="24" t="s">
        <v>49</v>
      </c>
      <c s="29" t="s">
        <v>26</v>
      </c>
      <c s="29" t="s">
        <v>303</v>
      </c>
      <c s="24" t="s">
        <v>51</v>
      </c>
      <c s="30" t="s">
        <v>304</v>
      </c>
      <c s="31" t="s">
        <v>168</v>
      </c>
      <c s="32">
        <v>550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305</v>
      </c>
    </row>
    <row r="20" spans="1:5" ht="12.75">
      <c r="A20" s="37" t="s">
        <v>56</v>
      </c>
      <c r="E20" s="38" t="s">
        <v>571</v>
      </c>
    </row>
    <row r="21" spans="1:5" ht="38.25">
      <c r="A21" t="s">
        <v>57</v>
      </c>
      <c r="E21" s="36" t="s">
        <v>307</v>
      </c>
    </row>
    <row r="22" spans="1:16" ht="12.75">
      <c r="A22" s="24" t="s">
        <v>49</v>
      </c>
      <c s="29" t="s">
        <v>37</v>
      </c>
      <c s="29" t="s">
        <v>572</v>
      </c>
      <c s="24" t="s">
        <v>51</v>
      </c>
      <c s="30" t="s">
        <v>573</v>
      </c>
      <c s="31" t="s">
        <v>168</v>
      </c>
      <c s="32">
        <v>207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25.5">
      <c r="A23" s="35" t="s">
        <v>54</v>
      </c>
      <c r="E23" s="36" t="s">
        <v>574</v>
      </c>
    </row>
    <row r="24" spans="1:5" ht="12.75">
      <c r="A24" s="37" t="s">
        <v>56</v>
      </c>
      <c r="E24" s="38" t="s">
        <v>575</v>
      </c>
    </row>
    <row r="25" spans="1:5" ht="12.75">
      <c r="A25" t="s">
        <v>57</v>
      </c>
      <c r="E25" s="36" t="s">
        <v>576</v>
      </c>
    </row>
    <row r="26" spans="1:16" ht="25.5">
      <c r="A26" s="24" t="s">
        <v>49</v>
      </c>
      <c s="29" t="s">
        <v>39</v>
      </c>
      <c s="29" t="s">
        <v>113</v>
      </c>
      <c s="24" t="s">
        <v>72</v>
      </c>
      <c s="30" t="s">
        <v>114</v>
      </c>
      <c s="31" t="s">
        <v>109</v>
      </c>
      <c s="32">
        <v>110.633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110</v>
      </c>
    </row>
    <row r="28" spans="1:5" ht="38.25">
      <c r="A28" s="37" t="s">
        <v>56</v>
      </c>
      <c r="E28" s="38" t="s">
        <v>577</v>
      </c>
    </row>
    <row r="29" spans="1:5" ht="63.75">
      <c r="A29" t="s">
        <v>57</v>
      </c>
      <c r="E29" s="36" t="s">
        <v>112</v>
      </c>
    </row>
    <row r="30" spans="1:16" ht="12.75">
      <c r="A30" s="24" t="s">
        <v>49</v>
      </c>
      <c s="29" t="s">
        <v>41</v>
      </c>
      <c s="29" t="s">
        <v>124</v>
      </c>
      <c s="24" t="s">
        <v>72</v>
      </c>
      <c s="30" t="s">
        <v>125</v>
      </c>
      <c s="31" t="s">
        <v>109</v>
      </c>
      <c s="32">
        <v>33.525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578</v>
      </c>
    </row>
    <row r="32" spans="1:5" ht="51">
      <c r="A32" s="37" t="s">
        <v>56</v>
      </c>
      <c r="E32" s="38" t="s">
        <v>579</v>
      </c>
    </row>
    <row r="33" spans="1:5" ht="63.75">
      <c r="A33" t="s">
        <v>57</v>
      </c>
      <c r="E33" s="36" t="s">
        <v>112</v>
      </c>
    </row>
    <row r="34" spans="1:16" ht="12.75">
      <c r="A34" s="24" t="s">
        <v>49</v>
      </c>
      <c s="29" t="s">
        <v>84</v>
      </c>
      <c s="29" t="s">
        <v>580</v>
      </c>
      <c s="24" t="s">
        <v>51</v>
      </c>
      <c s="30" t="s">
        <v>581</v>
      </c>
      <c s="31" t="s">
        <v>582</v>
      </c>
      <c s="32">
        <v>144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25.5">
      <c r="A36" s="37" t="s">
        <v>56</v>
      </c>
      <c r="E36" s="38" t="s">
        <v>583</v>
      </c>
    </row>
    <row r="37" spans="1:5" ht="38.25">
      <c r="A37" t="s">
        <v>57</v>
      </c>
      <c r="E37" s="36" t="s">
        <v>584</v>
      </c>
    </row>
    <row r="38" spans="1:16" ht="12.75">
      <c r="A38" s="24" t="s">
        <v>49</v>
      </c>
      <c s="29" t="s">
        <v>87</v>
      </c>
      <c s="29" t="s">
        <v>132</v>
      </c>
      <c s="24" t="s">
        <v>72</v>
      </c>
      <c s="30" t="s">
        <v>133</v>
      </c>
      <c s="31" t="s">
        <v>109</v>
      </c>
      <c s="32">
        <v>3.75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110</v>
      </c>
    </row>
    <row r="40" spans="1:5" ht="25.5">
      <c r="A40" s="37" t="s">
        <v>56</v>
      </c>
      <c r="E40" s="38" t="s">
        <v>585</v>
      </c>
    </row>
    <row r="41" spans="1:5" ht="369.75">
      <c r="A41" t="s">
        <v>57</v>
      </c>
      <c r="E41" s="36" t="s">
        <v>136</v>
      </c>
    </row>
    <row r="42" spans="1:16" ht="12.75">
      <c r="A42" s="24" t="s">
        <v>49</v>
      </c>
      <c s="29" t="s">
        <v>44</v>
      </c>
      <c s="29" t="s">
        <v>140</v>
      </c>
      <c s="24" t="s">
        <v>72</v>
      </c>
      <c s="30" t="s">
        <v>141</v>
      </c>
      <c s="31" t="s">
        <v>109</v>
      </c>
      <c s="32">
        <v>97.084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110</v>
      </c>
    </row>
    <row r="44" spans="1:5" ht="89.25">
      <c r="A44" s="37" t="s">
        <v>56</v>
      </c>
      <c r="E44" s="38" t="s">
        <v>586</v>
      </c>
    </row>
    <row r="45" spans="1:5" ht="318.75">
      <c r="A45" t="s">
        <v>57</v>
      </c>
      <c r="E45" s="36" t="s">
        <v>143</v>
      </c>
    </row>
    <row r="46" spans="1:16" ht="12.75">
      <c r="A46" s="24" t="s">
        <v>49</v>
      </c>
      <c s="29" t="s">
        <v>46</v>
      </c>
      <c s="29" t="s">
        <v>145</v>
      </c>
      <c s="24" t="s">
        <v>51</v>
      </c>
      <c s="30" t="s">
        <v>146</v>
      </c>
      <c s="31" t="s">
        <v>109</v>
      </c>
      <c s="32">
        <v>241.17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134</v>
      </c>
    </row>
    <row r="48" spans="1:5" ht="25.5">
      <c r="A48" s="37" t="s">
        <v>56</v>
      </c>
      <c r="E48" s="38" t="s">
        <v>587</v>
      </c>
    </row>
    <row r="49" spans="1:5" ht="318.75">
      <c r="A49" t="s">
        <v>57</v>
      </c>
      <c r="E49" s="36" t="s">
        <v>143</v>
      </c>
    </row>
    <row r="50" spans="1:16" ht="12.75">
      <c r="A50" s="24" t="s">
        <v>49</v>
      </c>
      <c s="29" t="s">
        <v>128</v>
      </c>
      <c s="29" t="s">
        <v>145</v>
      </c>
      <c s="24" t="s">
        <v>72</v>
      </c>
      <c s="30" t="s">
        <v>146</v>
      </c>
      <c s="31" t="s">
        <v>109</v>
      </c>
      <c s="32">
        <v>1147.238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110</v>
      </c>
    </row>
    <row r="52" spans="1:5" ht="89.25">
      <c r="A52" s="37" t="s">
        <v>56</v>
      </c>
      <c r="E52" s="38" t="s">
        <v>588</v>
      </c>
    </row>
    <row r="53" spans="1:5" ht="318.75">
      <c r="A53" t="s">
        <v>57</v>
      </c>
      <c r="E53" s="36" t="s">
        <v>143</v>
      </c>
    </row>
    <row r="54" spans="1:16" ht="12.75">
      <c r="A54" s="24" t="s">
        <v>49</v>
      </c>
      <c s="29" t="s">
        <v>131</v>
      </c>
      <c s="29" t="s">
        <v>149</v>
      </c>
      <c s="24" t="s">
        <v>51</v>
      </c>
      <c s="30" t="s">
        <v>150</v>
      </c>
      <c s="31" t="s">
        <v>109</v>
      </c>
      <c s="32">
        <v>1489.242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76.5">
      <c r="A56" s="37" t="s">
        <v>56</v>
      </c>
      <c r="E56" s="38" t="s">
        <v>589</v>
      </c>
    </row>
    <row r="57" spans="1:5" ht="191.25">
      <c r="A57" t="s">
        <v>57</v>
      </c>
      <c r="E57" s="36" t="s">
        <v>152</v>
      </c>
    </row>
    <row r="58" spans="1:16" ht="12.75">
      <c r="A58" s="24" t="s">
        <v>49</v>
      </c>
      <c s="29" t="s">
        <v>137</v>
      </c>
      <c s="29" t="s">
        <v>154</v>
      </c>
      <c s="24" t="s">
        <v>51</v>
      </c>
      <c s="30" t="s">
        <v>155</v>
      </c>
      <c s="31" t="s">
        <v>109</v>
      </c>
      <c s="32">
        <v>241.17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590</v>
      </c>
    </row>
    <row r="60" spans="1:5" ht="51">
      <c r="A60" s="37" t="s">
        <v>56</v>
      </c>
      <c r="E60" s="38" t="s">
        <v>591</v>
      </c>
    </row>
    <row r="61" spans="1:5" ht="229.5">
      <c r="A61" t="s">
        <v>57</v>
      </c>
      <c r="E61" s="36" t="s">
        <v>158</v>
      </c>
    </row>
    <row r="62" spans="1:16" ht="12.75">
      <c r="A62" s="24" t="s">
        <v>49</v>
      </c>
      <c s="29" t="s">
        <v>139</v>
      </c>
      <c s="29" t="s">
        <v>160</v>
      </c>
      <c s="24" t="s">
        <v>51</v>
      </c>
      <c s="30" t="s">
        <v>161</v>
      </c>
      <c s="31" t="s">
        <v>109</v>
      </c>
      <c s="32">
        <v>946.954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38.25">
      <c r="A63" s="35" t="s">
        <v>54</v>
      </c>
      <c r="E63" s="36" t="s">
        <v>592</v>
      </c>
    </row>
    <row r="64" spans="1:5" ht="63.75">
      <c r="A64" s="37" t="s">
        <v>56</v>
      </c>
      <c r="E64" s="38" t="s">
        <v>593</v>
      </c>
    </row>
    <row r="65" spans="1:5" ht="229.5">
      <c r="A65" t="s">
        <v>57</v>
      </c>
      <c r="E65" s="36" t="s">
        <v>164</v>
      </c>
    </row>
    <row r="66" spans="1:16" ht="12.75">
      <c r="A66" s="24" t="s">
        <v>49</v>
      </c>
      <c s="29" t="s">
        <v>144</v>
      </c>
      <c s="29" t="s">
        <v>594</v>
      </c>
      <c s="24" t="s">
        <v>51</v>
      </c>
      <c s="30" t="s">
        <v>595</v>
      </c>
      <c s="31" t="s">
        <v>109</v>
      </c>
      <c s="32">
        <v>422.044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162</v>
      </c>
    </row>
    <row r="68" spans="1:5" ht="51">
      <c r="A68" s="37" t="s">
        <v>56</v>
      </c>
      <c r="E68" s="38" t="s">
        <v>596</v>
      </c>
    </row>
    <row r="69" spans="1:5" ht="293.25">
      <c r="A69" t="s">
        <v>57</v>
      </c>
      <c r="E69" s="36" t="s">
        <v>597</v>
      </c>
    </row>
    <row r="70" spans="1:16" ht="12.75">
      <c r="A70" s="24" t="s">
        <v>49</v>
      </c>
      <c s="29" t="s">
        <v>148</v>
      </c>
      <c s="29" t="s">
        <v>166</v>
      </c>
      <c s="24" t="s">
        <v>51</v>
      </c>
      <c s="30" t="s">
        <v>167</v>
      </c>
      <c s="31" t="s">
        <v>168</v>
      </c>
      <c s="32">
        <v>23.5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162</v>
      </c>
    </row>
    <row r="72" spans="1:5" ht="12.75">
      <c r="A72" s="37" t="s">
        <v>56</v>
      </c>
      <c r="E72" s="38" t="s">
        <v>598</v>
      </c>
    </row>
    <row r="73" spans="1:5" ht="25.5">
      <c r="A73" t="s">
        <v>57</v>
      </c>
      <c r="E73" s="36" t="s">
        <v>170</v>
      </c>
    </row>
    <row r="74" spans="1:16" ht="12.75">
      <c r="A74" s="24" t="s">
        <v>49</v>
      </c>
      <c s="29" t="s">
        <v>153</v>
      </c>
      <c s="29" t="s">
        <v>172</v>
      </c>
      <c s="24" t="s">
        <v>51</v>
      </c>
      <c s="30" t="s">
        <v>173</v>
      </c>
      <c s="31" t="s">
        <v>168</v>
      </c>
      <c s="32">
        <v>207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599</v>
      </c>
    </row>
    <row r="76" spans="1:5" ht="25.5">
      <c r="A76" s="37" t="s">
        <v>56</v>
      </c>
      <c r="E76" s="38" t="s">
        <v>600</v>
      </c>
    </row>
    <row r="77" spans="1:5" ht="38.25">
      <c r="A77" t="s">
        <v>57</v>
      </c>
      <c r="E77" s="36" t="s">
        <v>176</v>
      </c>
    </row>
    <row r="78" spans="1:16" ht="12.75">
      <c r="A78" s="24" t="s">
        <v>49</v>
      </c>
      <c s="29" t="s">
        <v>159</v>
      </c>
      <c s="29" t="s">
        <v>178</v>
      </c>
      <c s="24" t="s">
        <v>51</v>
      </c>
      <c s="30" t="s">
        <v>179</v>
      </c>
      <c s="31" t="s">
        <v>168</v>
      </c>
      <c s="32">
        <v>207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601</v>
      </c>
    </row>
    <row r="80" spans="1:5" ht="12.75">
      <c r="A80" s="37" t="s">
        <v>56</v>
      </c>
      <c r="E80" s="38" t="s">
        <v>602</v>
      </c>
    </row>
    <row r="81" spans="1:5" ht="25.5">
      <c r="A81" t="s">
        <v>57</v>
      </c>
      <c r="E81" s="36" t="s">
        <v>181</v>
      </c>
    </row>
    <row r="82" spans="1:18" ht="12.75" customHeight="1">
      <c r="A82" s="6" t="s">
        <v>47</v>
      </c>
      <c s="6"/>
      <c s="43" t="s">
        <v>27</v>
      </c>
      <c s="6"/>
      <c s="27" t="s">
        <v>182</v>
      </c>
      <c s="6"/>
      <c s="6"/>
      <c s="6"/>
      <c s="44">
        <f>0+Q82</f>
      </c>
      <c r="O82">
        <f>0+R82</f>
      </c>
      <c r="Q82">
        <f>0+I83+I87+I91</f>
      </c>
      <c>
        <f>0+O83+O87+O91</f>
      </c>
    </row>
    <row r="83" spans="1:16" ht="12.75">
      <c r="A83" s="24" t="s">
        <v>49</v>
      </c>
      <c s="29" t="s">
        <v>165</v>
      </c>
      <c s="29" t="s">
        <v>603</v>
      </c>
      <c s="24" t="s">
        <v>51</v>
      </c>
      <c s="30" t="s">
        <v>604</v>
      </c>
      <c s="31" t="s">
        <v>168</v>
      </c>
      <c s="32">
        <v>32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605</v>
      </c>
    </row>
    <row r="85" spans="1:5" ht="25.5">
      <c r="A85" s="37" t="s">
        <v>56</v>
      </c>
      <c r="E85" s="38" t="s">
        <v>606</v>
      </c>
    </row>
    <row r="86" spans="1:5" ht="331.5">
      <c r="A86" t="s">
        <v>57</v>
      </c>
      <c r="E86" s="36" t="s">
        <v>607</v>
      </c>
    </row>
    <row r="87" spans="1:16" ht="12.75">
      <c r="A87" s="24" t="s">
        <v>49</v>
      </c>
      <c s="29" t="s">
        <v>171</v>
      </c>
      <c s="29" t="s">
        <v>608</v>
      </c>
      <c s="24" t="s">
        <v>51</v>
      </c>
      <c s="30" t="s">
        <v>609</v>
      </c>
      <c s="31" t="s">
        <v>168</v>
      </c>
      <c s="32">
        <v>32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51</v>
      </c>
    </row>
    <row r="89" spans="1:5" ht="25.5">
      <c r="A89" s="37" t="s">
        <v>56</v>
      </c>
      <c r="E89" s="38" t="s">
        <v>606</v>
      </c>
    </row>
    <row r="90" spans="1:5" ht="12.75">
      <c r="A90" t="s">
        <v>57</v>
      </c>
      <c r="E90" s="36" t="s">
        <v>610</v>
      </c>
    </row>
    <row r="91" spans="1:16" ht="12.75">
      <c r="A91" s="24" t="s">
        <v>49</v>
      </c>
      <c s="29" t="s">
        <v>177</v>
      </c>
      <c s="29" t="s">
        <v>611</v>
      </c>
      <c s="24" t="s">
        <v>51</v>
      </c>
      <c s="30" t="s">
        <v>612</v>
      </c>
      <c s="31" t="s">
        <v>109</v>
      </c>
      <c s="32">
        <v>0.8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51</v>
      </c>
    </row>
    <row r="93" spans="1:5" ht="12.75">
      <c r="A93" s="37" t="s">
        <v>56</v>
      </c>
      <c r="E93" s="38" t="s">
        <v>613</v>
      </c>
    </row>
    <row r="94" spans="1:5" ht="369.75">
      <c r="A94" t="s">
        <v>57</v>
      </c>
      <c r="E94" s="36" t="s">
        <v>345</v>
      </c>
    </row>
    <row r="95" spans="1:18" ht="12.75" customHeight="1">
      <c r="A95" s="6" t="s">
        <v>47</v>
      </c>
      <c s="6"/>
      <c s="43" t="s">
        <v>37</v>
      </c>
      <c s="6"/>
      <c s="27" t="s">
        <v>614</v>
      </c>
      <c s="6"/>
      <c s="6"/>
      <c s="6"/>
      <c s="44">
        <f>0+Q95</f>
      </c>
      <c r="O95">
        <f>0+R95</f>
      </c>
      <c r="Q95">
        <f>0+I96+I100</f>
      </c>
      <c>
        <f>0+O96+O100</f>
      </c>
    </row>
    <row r="96" spans="1:16" ht="12.75">
      <c r="A96" s="24" t="s">
        <v>49</v>
      </c>
      <c s="29" t="s">
        <v>183</v>
      </c>
      <c s="29" t="s">
        <v>615</v>
      </c>
      <c s="24" t="s">
        <v>51</v>
      </c>
      <c s="30" t="s">
        <v>616</v>
      </c>
      <c s="31" t="s">
        <v>109</v>
      </c>
      <c s="32">
        <v>2.35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162</v>
      </c>
    </row>
    <row r="98" spans="1:5" ht="12.75">
      <c r="A98" s="37" t="s">
        <v>56</v>
      </c>
      <c r="E98" s="38" t="s">
        <v>617</v>
      </c>
    </row>
    <row r="99" spans="1:5" ht="369.75">
      <c r="A99" t="s">
        <v>57</v>
      </c>
      <c r="E99" s="36" t="s">
        <v>618</v>
      </c>
    </row>
    <row r="100" spans="1:16" ht="12.75">
      <c r="A100" s="24" t="s">
        <v>49</v>
      </c>
      <c s="29" t="s">
        <v>189</v>
      </c>
      <c s="29" t="s">
        <v>619</v>
      </c>
      <c s="24" t="s">
        <v>51</v>
      </c>
      <c s="30" t="s">
        <v>620</v>
      </c>
      <c s="31" t="s">
        <v>109</v>
      </c>
      <c s="32">
        <v>3.525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162</v>
      </c>
    </row>
    <row r="102" spans="1:5" ht="25.5">
      <c r="A102" s="37" t="s">
        <v>56</v>
      </c>
      <c r="E102" s="38" t="s">
        <v>621</v>
      </c>
    </row>
    <row r="103" spans="1:5" ht="102">
      <c r="A103" t="s">
        <v>57</v>
      </c>
      <c r="E103" s="36" t="s">
        <v>622</v>
      </c>
    </row>
    <row r="104" spans="1:18" ht="12.75" customHeight="1">
      <c r="A104" s="6" t="s">
        <v>47</v>
      </c>
      <c s="6"/>
      <c s="43" t="s">
        <v>87</v>
      </c>
      <c s="6"/>
      <c s="27" t="s">
        <v>249</v>
      </c>
      <c s="6"/>
      <c s="6"/>
      <c s="6"/>
      <c s="44">
        <f>0+Q104</f>
      </c>
      <c r="O104">
        <f>0+R104</f>
      </c>
      <c r="Q104">
        <f>0+I105+I109+I113+I117+I121+I125+I129+I133+I137+I141+I145</f>
      </c>
      <c>
        <f>0+O105+O109+O113+O117+O121+O125+O129+O133+O137+O141+O145</f>
      </c>
    </row>
    <row r="105" spans="1:16" ht="12.75">
      <c r="A105" s="24" t="s">
        <v>49</v>
      </c>
      <c s="29" t="s">
        <v>195</v>
      </c>
      <c s="29" t="s">
        <v>623</v>
      </c>
      <c s="24" t="s">
        <v>33</v>
      </c>
      <c s="30" t="s">
        <v>624</v>
      </c>
      <c s="31" t="s">
        <v>121</v>
      </c>
      <c s="32">
        <v>339.4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25.5">
      <c r="A106" s="35" t="s">
        <v>54</v>
      </c>
      <c r="E106" s="36" t="s">
        <v>625</v>
      </c>
    </row>
    <row r="107" spans="1:5" ht="38.25">
      <c r="A107" s="37" t="s">
        <v>56</v>
      </c>
      <c r="E107" s="38" t="s">
        <v>626</v>
      </c>
    </row>
    <row r="108" spans="1:5" ht="255">
      <c r="A108" t="s">
        <v>57</v>
      </c>
      <c r="E108" s="36" t="s">
        <v>255</v>
      </c>
    </row>
    <row r="109" spans="1:16" ht="12.75">
      <c r="A109" s="24" t="s">
        <v>49</v>
      </c>
      <c s="29" t="s">
        <v>201</v>
      </c>
      <c s="29" t="s">
        <v>623</v>
      </c>
      <c s="24" t="s">
        <v>27</v>
      </c>
      <c s="30" t="s">
        <v>624</v>
      </c>
      <c s="31" t="s">
        <v>121</v>
      </c>
      <c s="32">
        <v>19.6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25.5">
      <c r="A110" s="35" t="s">
        <v>54</v>
      </c>
      <c r="E110" s="36" t="s">
        <v>627</v>
      </c>
    </row>
    <row r="111" spans="1:5" ht="12.75">
      <c r="A111" s="37" t="s">
        <v>56</v>
      </c>
      <c r="E111" s="38" t="s">
        <v>628</v>
      </c>
    </row>
    <row r="112" spans="1:5" ht="255">
      <c r="A112" t="s">
        <v>57</v>
      </c>
      <c r="E112" s="36" t="s">
        <v>255</v>
      </c>
    </row>
    <row r="113" spans="1:16" ht="12.75">
      <c r="A113" s="24" t="s">
        <v>49</v>
      </c>
      <c s="29" t="s">
        <v>207</v>
      </c>
      <c s="29" t="s">
        <v>629</v>
      </c>
      <c s="24" t="s">
        <v>51</v>
      </c>
      <c s="30" t="s">
        <v>630</v>
      </c>
      <c s="31" t="s">
        <v>121</v>
      </c>
      <c s="32">
        <v>163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25.5">
      <c r="A114" s="35" t="s">
        <v>54</v>
      </c>
      <c r="E114" s="36" t="s">
        <v>631</v>
      </c>
    </row>
    <row r="115" spans="1:5" ht="12.75">
      <c r="A115" s="37" t="s">
        <v>56</v>
      </c>
      <c r="E115" s="38" t="s">
        <v>632</v>
      </c>
    </row>
    <row r="116" spans="1:5" ht="255">
      <c r="A116" t="s">
        <v>57</v>
      </c>
      <c r="E116" s="36" t="s">
        <v>255</v>
      </c>
    </row>
    <row r="117" spans="1:16" ht="12.75">
      <c r="A117" s="24" t="s">
        <v>49</v>
      </c>
      <c s="29" t="s">
        <v>212</v>
      </c>
      <c s="29" t="s">
        <v>633</v>
      </c>
      <c s="24" t="s">
        <v>72</v>
      </c>
      <c s="30" t="s">
        <v>634</v>
      </c>
      <c s="31" t="s">
        <v>259</v>
      </c>
      <c s="32">
        <v>11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25.5">
      <c r="A118" s="35" t="s">
        <v>54</v>
      </c>
      <c r="E118" s="36" t="s">
        <v>635</v>
      </c>
    </row>
    <row r="119" spans="1:5" ht="38.25">
      <c r="A119" s="37" t="s">
        <v>56</v>
      </c>
      <c r="E119" s="38" t="s">
        <v>636</v>
      </c>
    </row>
    <row r="120" spans="1:5" ht="242.25">
      <c r="A120" t="s">
        <v>57</v>
      </c>
      <c r="E120" s="36" t="s">
        <v>637</v>
      </c>
    </row>
    <row r="121" spans="1:16" ht="12.75">
      <c r="A121" s="24" t="s">
        <v>49</v>
      </c>
      <c s="29" t="s">
        <v>218</v>
      </c>
      <c s="29" t="s">
        <v>638</v>
      </c>
      <c s="24" t="s">
        <v>72</v>
      </c>
      <c s="30" t="s">
        <v>634</v>
      </c>
      <c s="31" t="s">
        <v>259</v>
      </c>
      <c s="32">
        <v>2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25.5">
      <c r="A122" s="35" t="s">
        <v>54</v>
      </c>
      <c r="E122" s="36" t="s">
        <v>635</v>
      </c>
    </row>
    <row r="123" spans="1:5" ht="25.5">
      <c r="A123" s="37" t="s">
        <v>56</v>
      </c>
      <c r="E123" s="38" t="s">
        <v>639</v>
      </c>
    </row>
    <row r="124" spans="1:5" ht="242.25">
      <c r="A124" t="s">
        <v>57</v>
      </c>
      <c r="E124" s="36" t="s">
        <v>637</v>
      </c>
    </row>
    <row r="125" spans="1:16" ht="12.75">
      <c r="A125" s="24" t="s">
        <v>49</v>
      </c>
      <c s="29" t="s">
        <v>223</v>
      </c>
      <c s="29" t="s">
        <v>640</v>
      </c>
      <c s="24" t="s">
        <v>72</v>
      </c>
      <c s="30" t="s">
        <v>641</v>
      </c>
      <c s="31" t="s">
        <v>259</v>
      </c>
      <c s="32">
        <v>1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25.5">
      <c r="A126" s="35" t="s">
        <v>54</v>
      </c>
      <c r="E126" s="36" t="s">
        <v>635</v>
      </c>
    </row>
    <row r="127" spans="1:5" ht="25.5">
      <c r="A127" s="37" t="s">
        <v>56</v>
      </c>
      <c r="E127" s="38" t="s">
        <v>642</v>
      </c>
    </row>
    <row r="128" spans="1:5" ht="255">
      <c r="A128" t="s">
        <v>57</v>
      </c>
      <c r="E128" s="36" t="s">
        <v>643</v>
      </c>
    </row>
    <row r="129" spans="1:16" ht="12.75">
      <c r="A129" s="24" t="s">
        <v>49</v>
      </c>
      <c s="29" t="s">
        <v>227</v>
      </c>
      <c s="29" t="s">
        <v>644</v>
      </c>
      <c s="24" t="s">
        <v>72</v>
      </c>
      <c s="30" t="s">
        <v>641</v>
      </c>
      <c s="31" t="s">
        <v>259</v>
      </c>
      <c s="32">
        <v>4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25.5">
      <c r="A130" s="35" t="s">
        <v>54</v>
      </c>
      <c r="E130" s="36" t="s">
        <v>635</v>
      </c>
    </row>
    <row r="131" spans="1:5" ht="12.75">
      <c r="A131" s="37" t="s">
        <v>56</v>
      </c>
      <c r="E131" s="38" t="s">
        <v>645</v>
      </c>
    </row>
    <row r="132" spans="1:5" ht="242.25">
      <c r="A132" t="s">
        <v>57</v>
      </c>
      <c r="E132" s="36" t="s">
        <v>646</v>
      </c>
    </row>
    <row r="133" spans="1:16" ht="12.75">
      <c r="A133" s="24" t="s">
        <v>49</v>
      </c>
      <c s="29" t="s">
        <v>232</v>
      </c>
      <c s="29" t="s">
        <v>647</v>
      </c>
      <c s="24" t="s">
        <v>51</v>
      </c>
      <c s="30" t="s">
        <v>648</v>
      </c>
      <c s="31" t="s">
        <v>259</v>
      </c>
      <c s="32">
        <v>2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25.5">
      <c r="A134" s="35" t="s">
        <v>54</v>
      </c>
      <c r="E134" s="36" t="s">
        <v>635</v>
      </c>
    </row>
    <row r="135" spans="1:5" ht="12.75">
      <c r="A135" s="37" t="s">
        <v>56</v>
      </c>
      <c r="E135" s="38" t="s">
        <v>649</v>
      </c>
    </row>
    <row r="136" spans="1:5" ht="255">
      <c r="A136" t="s">
        <v>57</v>
      </c>
      <c r="E136" s="36" t="s">
        <v>650</v>
      </c>
    </row>
    <row r="137" spans="1:16" ht="12.75">
      <c r="A137" s="24" t="s">
        <v>49</v>
      </c>
      <c s="29" t="s">
        <v>235</v>
      </c>
      <c s="29" t="s">
        <v>651</v>
      </c>
      <c s="24" t="s">
        <v>51</v>
      </c>
      <c s="30" t="s">
        <v>652</v>
      </c>
      <c s="31" t="s">
        <v>121</v>
      </c>
      <c s="32">
        <v>359</v>
      </c>
      <c s="33">
        <v>0</v>
      </c>
      <c s="34">
        <f>ROUND(ROUND(H137,2)*ROUND(G137,3),2)</f>
      </c>
      <c r="O137">
        <f>(I137*21)/100</f>
      </c>
      <c t="s">
        <v>27</v>
      </c>
    </row>
    <row r="138" spans="1:5" ht="12.75">
      <c r="A138" s="35" t="s">
        <v>54</v>
      </c>
      <c r="E138" s="36" t="s">
        <v>162</v>
      </c>
    </row>
    <row r="139" spans="1:5" ht="12.75">
      <c r="A139" s="37" t="s">
        <v>56</v>
      </c>
      <c r="E139" s="38" t="s">
        <v>653</v>
      </c>
    </row>
    <row r="140" spans="1:5" ht="51">
      <c r="A140" t="s">
        <v>57</v>
      </c>
      <c r="E140" s="36" t="s">
        <v>654</v>
      </c>
    </row>
    <row r="141" spans="1:16" ht="12.75">
      <c r="A141" s="24" t="s">
        <v>49</v>
      </c>
      <c s="29" t="s">
        <v>240</v>
      </c>
      <c s="29" t="s">
        <v>655</v>
      </c>
      <c s="24" t="s">
        <v>51</v>
      </c>
      <c s="30" t="s">
        <v>656</v>
      </c>
      <c s="31" t="s">
        <v>121</v>
      </c>
      <c s="32">
        <v>163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162</v>
      </c>
    </row>
    <row r="143" spans="1:5" ht="12.75">
      <c r="A143" s="37" t="s">
        <v>56</v>
      </c>
      <c r="E143" s="38" t="s">
        <v>657</v>
      </c>
    </row>
    <row r="144" spans="1:5" ht="51">
      <c r="A144" t="s">
        <v>57</v>
      </c>
      <c r="E144" s="36" t="s">
        <v>654</v>
      </c>
    </row>
    <row r="145" spans="1:16" ht="12.75">
      <c r="A145" s="24" t="s">
        <v>49</v>
      </c>
      <c s="29" t="s">
        <v>244</v>
      </c>
      <c s="29" t="s">
        <v>658</v>
      </c>
      <c s="24" t="s">
        <v>51</v>
      </c>
      <c s="30" t="s">
        <v>659</v>
      </c>
      <c s="31" t="s">
        <v>121</v>
      </c>
      <c s="32">
        <v>522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51</v>
      </c>
    </row>
    <row r="147" spans="1:5" ht="38.25">
      <c r="A147" s="37" t="s">
        <v>56</v>
      </c>
      <c r="E147" s="38" t="s">
        <v>660</v>
      </c>
    </row>
    <row r="148" spans="1:5" ht="25.5">
      <c r="A148" t="s">
        <v>57</v>
      </c>
      <c r="E148" s="36" t="s">
        <v>661</v>
      </c>
    </row>
    <row r="149" spans="1:18" ht="12.75" customHeight="1">
      <c r="A149" s="6" t="s">
        <v>47</v>
      </c>
      <c s="6"/>
      <c s="43" t="s">
        <v>44</v>
      </c>
      <c s="6"/>
      <c s="27" t="s">
        <v>278</v>
      </c>
      <c s="6"/>
      <c s="6"/>
      <c s="6"/>
      <c s="44">
        <f>0+Q149</f>
      </c>
      <c r="O149">
        <f>0+R149</f>
      </c>
      <c r="Q149">
        <f>0+I150+I154</f>
      </c>
      <c>
        <f>0+O150+O154</f>
      </c>
    </row>
    <row r="150" spans="1:16" ht="12.75">
      <c r="A150" s="24" t="s">
        <v>49</v>
      </c>
      <c s="29" t="s">
        <v>250</v>
      </c>
      <c s="29" t="s">
        <v>286</v>
      </c>
      <c s="24" t="s">
        <v>51</v>
      </c>
      <c s="30" t="s">
        <v>287</v>
      </c>
      <c s="31" t="s">
        <v>121</v>
      </c>
      <c s="32">
        <v>435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162</v>
      </c>
    </row>
    <row r="152" spans="1:5" ht="12.75">
      <c r="A152" s="37" t="s">
        <v>56</v>
      </c>
      <c r="E152" s="38" t="s">
        <v>662</v>
      </c>
    </row>
    <row r="153" spans="1:5" ht="25.5">
      <c r="A153" t="s">
        <v>57</v>
      </c>
      <c r="E153" s="36" t="s">
        <v>289</v>
      </c>
    </row>
    <row r="154" spans="1:16" ht="12.75">
      <c r="A154" s="24" t="s">
        <v>49</v>
      </c>
      <c s="29" t="s">
        <v>256</v>
      </c>
      <c s="29" t="s">
        <v>663</v>
      </c>
      <c s="24" t="s">
        <v>72</v>
      </c>
      <c s="30" t="s">
        <v>664</v>
      </c>
      <c s="31" t="s">
        <v>259</v>
      </c>
      <c s="32">
        <v>1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25.5">
      <c r="A155" s="35" t="s">
        <v>54</v>
      </c>
      <c r="E155" s="36" t="s">
        <v>665</v>
      </c>
    </row>
    <row r="156" spans="1:5" ht="12.75">
      <c r="A156" s="37" t="s">
        <v>56</v>
      </c>
      <c r="E156" s="38" t="s">
        <v>666</v>
      </c>
    </row>
    <row r="157" spans="1:5" ht="89.25">
      <c r="A157" t="s">
        <v>57</v>
      </c>
      <c r="E157" s="36" t="s">
        <v>295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